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tables/table1.xml" ContentType="application/vnd.openxmlformats-officedocument.spreadsheetml.table+xml"/>
  <Override PartName="/xl/pivotTables/pivotTable2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customXml/itemProps93.xml" ContentType="application/vnd.openxmlformats-officedocument.customXmlProperties+xml"/>
  <Override PartName="/customXml/itemProps94.xml" ContentType="application/vnd.openxmlformats-officedocument.customXmlProperties+xml"/>
  <Override PartName="/customXml/itemProps95.xml" ContentType="application/vnd.openxmlformats-officedocument.customXmlProperties+xml"/>
  <Override PartName="/customXml/itemProps96.xml" ContentType="application/vnd.openxmlformats-officedocument.customXmlProperties+xml"/>
  <Override PartName="/customXml/itemProps97.xml" ContentType="application/vnd.openxmlformats-officedocument.customXmlProperties+xml"/>
  <Override PartName="/customXml/itemProps98.xml" ContentType="application/vnd.openxmlformats-officedocument.customXmlProperties+xml"/>
  <Override PartName="/customXml/itemProps99.xml" ContentType="application/vnd.openxmlformats-officedocument.customXmlProperties+xml"/>
  <Override PartName="/customXml/itemProps10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riiva\Desktop\pregledaj\IZVJEŠTAJ O IZVRŠENJU FINANCIJSKOG PLANA\IZVJEŠTAJ O GODIŠNJEM IZVRŠENJU\GODIŠNJE IZVRŠENJE 2023\"/>
    </mc:Choice>
  </mc:AlternateContent>
  <workbookProtection workbookAlgorithmName="SHA-512" workbookHashValue="8/A0+lsyjSl9ERHh0TkH7d8pT/8UIHJJWHlwmAxEBY4RFoZ3GtE0jcO6fGtgi5p+7g4UytxQXGdgYjpomIo/4A==" workbookSaltValue="jFCS9VNIWki7eO/3oTOWKQ==" workbookSpinCount="100000" lockStructure="1"/>
  <bookViews>
    <workbookView xWindow="0" yWindow="0" windowWidth="28800" windowHeight="11700" tabRatio="866" activeTab="6"/>
  </bookViews>
  <sheets>
    <sheet name="SAŽETAK" sheetId="43" r:id="rId1"/>
    <sheet name="1.2.1. Prihodi i Rashodi po EK" sheetId="42" r:id="rId2"/>
    <sheet name="1.2.2. Prihodi i Rashodi po Izv" sheetId="46" r:id="rId3"/>
    <sheet name="1.2.3. Rashodi prema funk. kl." sheetId="32" r:id="rId4"/>
    <sheet name="1.3.1. Račun fin. prema EK" sheetId="49" r:id="rId5"/>
    <sheet name="1.3.2. Račun fin. prema Izv" sheetId="51" r:id="rId6"/>
    <sheet name="II. POSEBNI DIO" sheetId="58" r:id="rId7"/>
    <sheet name="II. POSEBNI DIO 2" sheetId="53" state="hidden" r:id="rId8"/>
    <sheet name="II. POSEBNI DIO-Izv.Fin.Zas" sheetId="41" state="hidden" r:id="rId9"/>
    <sheet name="II. POSEBNI DIO NovPrav eSavj." sheetId="54" state="hidden" r:id="rId10"/>
    <sheet name="BAZAZAUPIT" sheetId="15" state="hidden" r:id="rId11"/>
    <sheet name="Potrošnja Prihodi i Rashodi" sheetId="57" state="hidden" r:id="rId12"/>
    <sheet name="STILOVI" sheetId="55" state="hidden" r:id="rId13"/>
    <sheet name="UpitZKontniPlan" sheetId="45" state="hidden" r:id="rId14"/>
  </sheets>
  <definedNames>
    <definedName name="_xlnm.Print_Titles" localSheetId="10">BAZAZAUPIT!$1:$2</definedName>
    <definedName name="_xlnm.Print_Titles" localSheetId="7">'II. POSEBNI DIO 2'!#REF!</definedName>
    <definedName name="_xlnm.Print_Titles" localSheetId="9">'II. POSEBNI DIO NovPrav eSavj.'!#REF!</definedName>
    <definedName name="_xlnm.Print_Titles" localSheetId="8">'II. POSEBNI DIO-Izv.Fin.Zas'!#REF!</definedName>
    <definedName name="_xlnm.Print_Area" localSheetId="3">'1.2.3. Rashodi prema funk. kl.'!$A$1:$H$17</definedName>
    <definedName name="_xlnm.Print_Area" localSheetId="10">BAZAZAUPIT!$A$1:$T$248</definedName>
  </definedNames>
  <calcPr calcId="162913"/>
  <pivotCaches>
    <pivotCache cacheId="0" r:id="rId15"/>
    <pivotCache cacheId="1" r:id="rId16"/>
    <pivotCache cacheId="2" r:id="rId17"/>
    <pivotCache cacheId="3" r:id="rId18"/>
    <pivotCache cacheId="4" r:id="rId19"/>
    <pivotCache cacheId="5" r:id="rId20"/>
    <pivotCache cacheId="6" r:id="rId21"/>
    <pivotCache cacheId="7" r:id="rId22"/>
    <pivotCache cacheId="8" r:id="rId23"/>
    <pivotCache cacheId="9" r:id="rId24"/>
    <pivotCache cacheId="10" r:id="rId25"/>
    <pivotCache cacheId="11" r:id="rId26"/>
    <pivotCache cacheId="12" r:id="rId27"/>
    <pivotCache cacheId="13" r:id="rId28"/>
    <pivotCache cacheId="14" r:id="rId29"/>
    <pivotCache cacheId="15" r:id="rId30"/>
    <pivotCache cacheId="16" r:id="rId31"/>
    <pivotCache cacheId="17" r:id="rId32"/>
    <pivotCache cacheId="18" r:id="rId33"/>
    <pivotCache cacheId="19" r:id="rId34"/>
    <pivotCache cacheId="20" r:id="rId35"/>
  </pivotCaches>
  <extLst>
    <ext xmlns:x15="http://schemas.microsoft.com/office/spreadsheetml/2010/11/main" uri="{FCE2AD5D-F65C-4FA6-A056-5C36A1767C68}">
      <x15:dataModel>
        <x15:modelTables>
          <x15:modelTable id="BazaZaUpit_094dbd0b-efa6-4312-99fb-fba01b83822c" name="BazaZaUpit" connection="Query - BazaZaUpit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8" i="15" l="1"/>
  <c r="D31" i="43"/>
  <c r="B31" i="43"/>
  <c r="C59" i="43"/>
  <c r="D59" i="43"/>
  <c r="E59" i="43"/>
  <c r="M228" i="15" l="1"/>
  <c r="M227" i="15" s="1"/>
  <c r="M226" i="15" s="1"/>
  <c r="M225" i="15" s="1"/>
  <c r="N228" i="15"/>
  <c r="N227" i="15" s="1"/>
  <c r="N226" i="15" s="1"/>
  <c r="O228" i="15"/>
  <c r="O227" i="15" s="1"/>
  <c r="O226" i="15" s="1"/>
  <c r="P228" i="15"/>
  <c r="P227" i="15" s="1"/>
  <c r="P226" i="15" s="1"/>
  <c r="Q228" i="15"/>
  <c r="Q227" i="15" s="1"/>
  <c r="Q226" i="15" s="1"/>
  <c r="R228" i="15"/>
  <c r="R227" i="15" s="1"/>
  <c r="R226" i="15" s="1"/>
  <c r="S228" i="15"/>
  <c r="S227" i="15" s="1"/>
  <c r="S226" i="15" s="1"/>
  <c r="T228" i="15"/>
  <c r="T227" i="15" s="1"/>
  <c r="T226" i="15" s="1"/>
  <c r="C31" i="43"/>
  <c r="E31" i="43"/>
  <c r="B59" i="43"/>
  <c r="F31" i="43" l="1"/>
  <c r="G31" i="43"/>
  <c r="E60" i="43"/>
  <c r="N11" i="15"/>
  <c r="N14" i="15"/>
  <c r="N16" i="15"/>
  <c r="N19" i="15"/>
  <c r="N24" i="15"/>
  <c r="N30" i="15"/>
  <c r="N39" i="15"/>
  <c r="N47" i="15"/>
  <c r="N46" i="15" s="1"/>
  <c r="N51" i="15"/>
  <c r="N50" i="15" s="1"/>
  <c r="N56" i="15"/>
  <c r="N55" i="15" s="1"/>
  <c r="N61" i="15"/>
  <c r="N60" i="15" s="1"/>
  <c r="M127" i="15"/>
  <c r="M126" i="15" s="1"/>
  <c r="M125" i="15" s="1"/>
  <c r="M124" i="15" s="1"/>
  <c r="N127" i="15"/>
  <c r="N126" i="15" s="1"/>
  <c r="N125" i="15" s="1"/>
  <c r="N124" i="15" s="1"/>
  <c r="M122" i="15"/>
  <c r="M121" i="15" s="1"/>
  <c r="N122" i="15"/>
  <c r="N121" i="15" s="1"/>
  <c r="M119" i="15"/>
  <c r="N119" i="15"/>
  <c r="M116" i="15"/>
  <c r="N116" i="15"/>
  <c r="O116" i="15"/>
  <c r="P116" i="15"/>
  <c r="Q116" i="15"/>
  <c r="R116" i="15"/>
  <c r="S116" i="15"/>
  <c r="T116" i="15"/>
  <c r="M112" i="15"/>
  <c r="N112" i="15"/>
  <c r="M101" i="15"/>
  <c r="M100" i="15" s="1"/>
  <c r="N101" i="15"/>
  <c r="N100" i="15" s="1"/>
  <c r="M98" i="15"/>
  <c r="M97" i="15" s="1"/>
  <c r="N98" i="15"/>
  <c r="N97" i="15" s="1"/>
  <c r="M91" i="15"/>
  <c r="M90" i="15" s="1"/>
  <c r="M89" i="15" s="1"/>
  <c r="N91" i="15"/>
  <c r="N90" i="15" s="1"/>
  <c r="N89" i="15" s="1"/>
  <c r="M85" i="15"/>
  <c r="M84" i="15" s="1"/>
  <c r="M83" i="15" s="1"/>
  <c r="M82" i="15" s="1"/>
  <c r="N85" i="15"/>
  <c r="N84" i="15" s="1"/>
  <c r="N83" i="15" s="1"/>
  <c r="N82" i="15" s="1"/>
  <c r="M80" i="15"/>
  <c r="M79" i="15" s="1"/>
  <c r="M78" i="15" s="1"/>
  <c r="N80" i="15"/>
  <c r="N79" i="15" s="1"/>
  <c r="N78" i="15" s="1"/>
  <c r="M76" i="15"/>
  <c r="N76" i="15"/>
  <c r="M73" i="15"/>
  <c r="N73" i="15"/>
  <c r="M71" i="15"/>
  <c r="N71" i="15"/>
  <c r="M69" i="15"/>
  <c r="N69" i="15"/>
  <c r="M66" i="15"/>
  <c r="M65" i="15" s="1"/>
  <c r="N66" i="15"/>
  <c r="N65" i="15" s="1"/>
  <c r="M61" i="15"/>
  <c r="M60" i="15" s="1"/>
  <c r="M56" i="15"/>
  <c r="M55" i="15" s="1"/>
  <c r="M51" i="15"/>
  <c r="M50" i="15" s="1"/>
  <c r="M47" i="15"/>
  <c r="M46" i="15" s="1"/>
  <c r="M39" i="15"/>
  <c r="M30" i="15"/>
  <c r="M24" i="15"/>
  <c r="M19" i="15"/>
  <c r="M16" i="15"/>
  <c r="M14" i="15"/>
  <c r="M11" i="15"/>
  <c r="K66" i="15"/>
  <c r="K65" i="15" s="1"/>
  <c r="L66" i="15"/>
  <c r="L65" i="15" s="1"/>
  <c r="J66" i="15"/>
  <c r="J65" i="15" s="1"/>
  <c r="N18" i="15" l="1"/>
  <c r="N10" i="15"/>
  <c r="N54" i="15"/>
  <c r="M10" i="15"/>
  <c r="N111" i="15"/>
  <c r="N110" i="15" s="1"/>
  <c r="N109" i="15" s="1"/>
  <c r="N108" i="15" s="1"/>
  <c r="M111" i="15"/>
  <c r="M110" i="15" s="1"/>
  <c r="M109" i="15" s="1"/>
  <c r="M108" i="15" s="1"/>
  <c r="N96" i="15"/>
  <c r="N95" i="15" s="1"/>
  <c r="M96" i="15"/>
  <c r="M95" i="15" s="1"/>
  <c r="N68" i="15"/>
  <c r="N64" i="15" s="1"/>
  <c r="M68" i="15"/>
  <c r="M64" i="15" s="1"/>
  <c r="M63" i="15" s="1"/>
  <c r="M54" i="15"/>
  <c r="M53" i="15" s="1"/>
  <c r="M18" i="15"/>
  <c r="R234" i="15"/>
  <c r="R233" i="15" s="1"/>
  <c r="R232" i="15" s="1"/>
  <c r="S234" i="15"/>
  <c r="S233" i="15" s="1"/>
  <c r="S232" i="15" s="1"/>
  <c r="T234" i="15"/>
  <c r="T233" i="15" s="1"/>
  <c r="T232" i="15" s="1"/>
  <c r="Q234" i="15"/>
  <c r="Q233" i="15" s="1"/>
  <c r="Q232" i="15" s="1"/>
  <c r="N9" i="15" l="1"/>
  <c r="M9" i="15"/>
  <c r="N8" i="15"/>
  <c r="M8" i="15"/>
  <c r="M7" i="15" s="1"/>
  <c r="N88" i="15"/>
  <c r="M88" i="15"/>
  <c r="M87" i="15" s="1"/>
  <c r="V32" i="15"/>
  <c r="V12" i="15"/>
  <c r="V13" i="15"/>
  <c r="V15" i="15"/>
  <c r="V17" i="15"/>
  <c r="V20" i="15"/>
  <c r="V21" i="15"/>
  <c r="V22" i="15"/>
  <c r="V23" i="15"/>
  <c r="V25" i="15"/>
  <c r="V26" i="15"/>
  <c r="V27" i="15"/>
  <c r="V28" i="15"/>
  <c r="V29" i="15"/>
  <c r="V31" i="15"/>
  <c r="V33" i="15"/>
  <c r="V34" i="15"/>
  <c r="V35" i="15"/>
  <c r="V36" i="15"/>
  <c r="V37" i="15"/>
  <c r="V38" i="15"/>
  <c r="V40" i="15"/>
  <c r="V41" i="15"/>
  <c r="V42" i="15"/>
  <c r="V43" i="15"/>
  <c r="V44" i="15"/>
  <c r="V45" i="15"/>
  <c r="V48" i="15"/>
  <c r="V49" i="15"/>
  <c r="V52" i="15"/>
  <c r="V57" i="15"/>
  <c r="V58" i="15"/>
  <c r="V59" i="15"/>
  <c r="V62" i="15"/>
  <c r="V72" i="15"/>
  <c r="V74" i="15"/>
  <c r="V77" i="15"/>
  <c r="V81" i="15"/>
  <c r="V86" i="15"/>
  <c r="V92" i="15"/>
  <c r="V93" i="15"/>
  <c r="V94" i="15"/>
  <c r="V99" i="15"/>
  <c r="V102" i="15"/>
  <c r="V107" i="15"/>
  <c r="V113" i="15"/>
  <c r="V114" i="15"/>
  <c r="V115" i="15"/>
  <c r="V117" i="15"/>
  <c r="V118" i="15"/>
  <c r="V120" i="15"/>
  <c r="V123" i="15"/>
  <c r="V128" i="15"/>
  <c r="V134" i="15"/>
  <c r="V136" i="15"/>
  <c r="V138" i="15"/>
  <c r="V141" i="15"/>
  <c r="V143" i="15"/>
  <c r="V145" i="15"/>
  <c r="V146" i="15"/>
  <c r="V147" i="15"/>
  <c r="V148" i="15"/>
  <c r="V150" i="15"/>
  <c r="V152" i="15"/>
  <c r="V153" i="15"/>
  <c r="V154" i="15"/>
  <c r="V155" i="15"/>
  <c r="V156" i="15"/>
  <c r="V157" i="15"/>
  <c r="V161" i="15"/>
  <c r="V162" i="15"/>
  <c r="V163" i="15"/>
  <c r="V164" i="15"/>
  <c r="V166" i="15"/>
  <c r="V167" i="15"/>
  <c r="V168" i="15"/>
  <c r="V169" i="15"/>
  <c r="V170" i="15"/>
  <c r="V171" i="15"/>
  <c r="V172" i="15"/>
  <c r="V173" i="15"/>
  <c r="V174" i="15"/>
  <c r="V175" i="15"/>
  <c r="V176" i="15"/>
  <c r="V178" i="15"/>
  <c r="V179" i="15"/>
  <c r="V180" i="15"/>
  <c r="V181" i="15"/>
  <c r="V182" i="15"/>
  <c r="V183" i="15"/>
  <c r="V184" i="15"/>
  <c r="V185" i="15"/>
  <c r="V186" i="15"/>
  <c r="V187" i="15"/>
  <c r="V189" i="15"/>
  <c r="V190" i="15"/>
  <c r="V191" i="15"/>
  <c r="V192" i="15"/>
  <c r="V193" i="15"/>
  <c r="V194" i="15"/>
  <c r="V195" i="15"/>
  <c r="V196" i="15"/>
  <c r="V197" i="15"/>
  <c r="V198" i="15"/>
  <c r="V199" i="15"/>
  <c r="V201" i="15"/>
  <c r="V202" i="15"/>
  <c r="V203" i="15"/>
  <c r="V204" i="15"/>
  <c r="V205" i="15"/>
  <c r="V206" i="15"/>
  <c r="V207" i="15"/>
  <c r="V208" i="15"/>
  <c r="V209" i="15"/>
  <c r="V210" i="15"/>
  <c r="V215" i="15"/>
  <c r="V224" i="15"/>
  <c r="V229" i="15"/>
  <c r="V230" i="15"/>
  <c r="V235" i="15"/>
  <c r="K234" i="15"/>
  <c r="K233" i="15" s="1"/>
  <c r="K232" i="15" s="1"/>
  <c r="K231" i="15" s="1"/>
  <c r="L234" i="15"/>
  <c r="L233" i="15" s="1"/>
  <c r="L232" i="15" s="1"/>
  <c r="L231" i="15" s="1"/>
  <c r="N234" i="15"/>
  <c r="N233" i="15" s="1"/>
  <c r="N232" i="15" s="1"/>
  <c r="N231" i="15" s="1"/>
  <c r="O234" i="15"/>
  <c r="O233" i="15" s="1"/>
  <c r="O232" i="15" s="1"/>
  <c r="O231" i="15" s="1"/>
  <c r="P234" i="15"/>
  <c r="P233" i="15" s="1"/>
  <c r="P232" i="15" s="1"/>
  <c r="P231" i="15" s="1"/>
  <c r="Q231" i="15"/>
  <c r="J234" i="15"/>
  <c r="J233" i="15" s="1"/>
  <c r="J232" i="15" s="1"/>
  <c r="J231" i="15" s="1"/>
  <c r="M3" i="15" l="1"/>
  <c r="M4" i="15"/>
  <c r="M6" i="15"/>
  <c r="M5" i="15"/>
  <c r="V234" i="15"/>
  <c r="V232" i="15"/>
  <c r="V233" i="15"/>
  <c r="T231" i="15"/>
  <c r="R231" i="15"/>
  <c r="N53" i="15"/>
  <c r="T225" i="15"/>
  <c r="S225" i="15"/>
  <c r="K228" i="15"/>
  <c r="K227" i="15" s="1"/>
  <c r="K226" i="15" s="1"/>
  <c r="K225" i="15" s="1"/>
  <c r="L228" i="15"/>
  <c r="N225" i="15"/>
  <c r="O225" i="15"/>
  <c r="P225" i="15"/>
  <c r="Q225" i="15"/>
  <c r="R225" i="15"/>
  <c r="J228" i="15"/>
  <c r="J227" i="15" s="1"/>
  <c r="J226" i="15" s="1"/>
  <c r="J225" i="15" s="1"/>
  <c r="O223" i="15"/>
  <c r="O222" i="15" s="1"/>
  <c r="O221" i="15" s="1"/>
  <c r="O220" i="15" s="1"/>
  <c r="O219" i="15" s="1"/>
  <c r="O218" i="15" s="1"/>
  <c r="O217" i="15" s="1"/>
  <c r="O216" i="15" s="1"/>
  <c r="P223" i="15"/>
  <c r="P222" i="15" s="1"/>
  <c r="P221" i="15" s="1"/>
  <c r="P220" i="15" s="1"/>
  <c r="P219" i="15" s="1"/>
  <c r="P218" i="15" s="1"/>
  <c r="P217" i="15" s="1"/>
  <c r="P216" i="15" s="1"/>
  <c r="Q223" i="15"/>
  <c r="Q222" i="15" s="1"/>
  <c r="Q221" i="15" s="1"/>
  <c r="Q220" i="15" s="1"/>
  <c r="Q219" i="15" s="1"/>
  <c r="Q218" i="15" s="1"/>
  <c r="Q217" i="15" s="1"/>
  <c r="Q216" i="15" s="1"/>
  <c r="R223" i="15"/>
  <c r="R222" i="15" s="1"/>
  <c r="R221" i="15" s="1"/>
  <c r="R220" i="15" s="1"/>
  <c r="R219" i="15" s="1"/>
  <c r="R218" i="15" s="1"/>
  <c r="R217" i="15" s="1"/>
  <c r="R216" i="15" s="1"/>
  <c r="S223" i="15"/>
  <c r="S222" i="15" s="1"/>
  <c r="S221" i="15" s="1"/>
  <c r="S220" i="15" s="1"/>
  <c r="S219" i="15" s="1"/>
  <c r="S218" i="15" s="1"/>
  <c r="S217" i="15" s="1"/>
  <c r="S216" i="15" s="1"/>
  <c r="T223" i="15"/>
  <c r="T222" i="15" s="1"/>
  <c r="T221" i="15" s="1"/>
  <c r="T220" i="15" s="1"/>
  <c r="T219" i="15" s="1"/>
  <c r="T218" i="15" s="1"/>
  <c r="T217" i="15" s="1"/>
  <c r="T216" i="15" s="1"/>
  <c r="J223" i="15"/>
  <c r="J222" i="15" s="1"/>
  <c r="J221" i="15" s="1"/>
  <c r="J220" i="15" s="1"/>
  <c r="J219" i="15" s="1"/>
  <c r="J218" i="15" s="1"/>
  <c r="J217" i="15" s="1"/>
  <c r="J216" i="15" s="1"/>
  <c r="O214" i="15"/>
  <c r="O213" i="15" s="1"/>
  <c r="O212" i="15" s="1"/>
  <c r="O211" i="15" s="1"/>
  <c r="P214" i="15"/>
  <c r="P213" i="15" s="1"/>
  <c r="P212" i="15" s="1"/>
  <c r="P211" i="15" s="1"/>
  <c r="Q214" i="15"/>
  <c r="Q213" i="15" s="1"/>
  <c r="Q212" i="15" s="1"/>
  <c r="Q211" i="15" s="1"/>
  <c r="R214" i="15"/>
  <c r="R213" i="15" s="1"/>
  <c r="R212" i="15" s="1"/>
  <c r="R211" i="15" s="1"/>
  <c r="S214" i="15"/>
  <c r="S213" i="15" s="1"/>
  <c r="S212" i="15" s="1"/>
  <c r="S211" i="15" s="1"/>
  <c r="T214" i="15"/>
  <c r="T213" i="15" s="1"/>
  <c r="T212" i="15" s="1"/>
  <c r="T211" i="15" s="1"/>
  <c r="J214" i="15"/>
  <c r="J213" i="15" s="1"/>
  <c r="J212" i="15" s="1"/>
  <c r="J211" i="15" s="1"/>
  <c r="V223" i="15" l="1"/>
  <c r="V214" i="15"/>
  <c r="S231" i="15"/>
  <c r="V231" i="15" s="1"/>
  <c r="L227" i="15"/>
  <c r="V228" i="15"/>
  <c r="B60" i="43"/>
  <c r="C60" i="43"/>
  <c r="D60" i="43"/>
  <c r="N200" i="15"/>
  <c r="O200" i="15"/>
  <c r="P200" i="15"/>
  <c r="Q200" i="15"/>
  <c r="R200" i="15"/>
  <c r="S200" i="15"/>
  <c r="T200" i="15"/>
  <c r="N188" i="15"/>
  <c r="O188" i="15"/>
  <c r="P188" i="15"/>
  <c r="Q188" i="15"/>
  <c r="R188" i="15"/>
  <c r="S188" i="15"/>
  <c r="T188" i="15"/>
  <c r="N177" i="15"/>
  <c r="O177" i="15"/>
  <c r="P177" i="15"/>
  <c r="Q177" i="15"/>
  <c r="R177" i="15"/>
  <c r="S177" i="15"/>
  <c r="T177" i="15"/>
  <c r="O69" i="15"/>
  <c r="P69" i="15"/>
  <c r="Q69" i="15"/>
  <c r="R69" i="15"/>
  <c r="S69" i="15"/>
  <c r="T69" i="15"/>
  <c r="O76" i="15"/>
  <c r="P76" i="15"/>
  <c r="Q76" i="15"/>
  <c r="R76" i="15"/>
  <c r="S76" i="15"/>
  <c r="T76" i="15"/>
  <c r="O80" i="15"/>
  <c r="O79" i="15" s="1"/>
  <c r="O78" i="15" s="1"/>
  <c r="P80" i="15"/>
  <c r="P79" i="15" s="1"/>
  <c r="P78" i="15" s="1"/>
  <c r="Q80" i="15"/>
  <c r="Q79" i="15" s="1"/>
  <c r="Q78" i="15" s="1"/>
  <c r="R80" i="15"/>
  <c r="R79" i="15" s="1"/>
  <c r="R78" i="15" s="1"/>
  <c r="S80" i="15"/>
  <c r="S79" i="15" s="1"/>
  <c r="S78" i="15" s="1"/>
  <c r="T80" i="15"/>
  <c r="T79" i="15" s="1"/>
  <c r="T78" i="15" s="1"/>
  <c r="N106" i="15"/>
  <c r="N105" i="15" s="1"/>
  <c r="N104" i="15" s="1"/>
  <c r="O106" i="15"/>
  <c r="O105" i="15" s="1"/>
  <c r="P106" i="15"/>
  <c r="P105" i="15" s="1"/>
  <c r="P104" i="15" s="1"/>
  <c r="Q106" i="15"/>
  <c r="Q105" i="15" s="1"/>
  <c r="R106" i="15"/>
  <c r="R105" i="15" s="1"/>
  <c r="R103" i="15" s="1"/>
  <c r="S106" i="15"/>
  <c r="S105" i="15" s="1"/>
  <c r="T106" i="15"/>
  <c r="T105" i="15" s="1"/>
  <c r="S133" i="15"/>
  <c r="V133" i="15" s="1"/>
  <c r="T133" i="15"/>
  <c r="T158" i="15"/>
  <c r="S149" i="15"/>
  <c r="V149" i="15" s="1"/>
  <c r="T149" i="15"/>
  <c r="S142" i="15"/>
  <c r="V142" i="15" s="1"/>
  <c r="T142" i="15"/>
  <c r="S140" i="15"/>
  <c r="V140" i="15" s="1"/>
  <c r="T140" i="15"/>
  <c r="S135" i="15"/>
  <c r="V135" i="15" s="1"/>
  <c r="T135" i="15"/>
  <c r="S137" i="15"/>
  <c r="V137" i="15" s="1"/>
  <c r="T137" i="15"/>
  <c r="S160" i="15"/>
  <c r="S151" i="15"/>
  <c r="V151" i="15" s="1"/>
  <c r="T151" i="15"/>
  <c r="S144" i="15"/>
  <c r="V144" i="15" s="1"/>
  <c r="T144" i="15"/>
  <c r="S98" i="15"/>
  <c r="S97" i="15" s="1"/>
  <c r="T98" i="15"/>
  <c r="T97" i="15" s="1"/>
  <c r="R160" i="15"/>
  <c r="R159" i="15" s="1"/>
  <c r="R158" i="15" s="1"/>
  <c r="R156" i="15"/>
  <c r="R155" i="15" s="1"/>
  <c r="R151" i="15"/>
  <c r="R149" i="15"/>
  <c r="R144" i="15"/>
  <c r="R142" i="15"/>
  <c r="R140" i="15"/>
  <c r="R137" i="15"/>
  <c r="R135" i="15"/>
  <c r="R133" i="15"/>
  <c r="R119" i="15"/>
  <c r="S119" i="15"/>
  <c r="T119" i="15"/>
  <c r="R39" i="15"/>
  <c r="S39" i="15"/>
  <c r="T39" i="15"/>
  <c r="V222" i="15" l="1"/>
  <c r="S159" i="15"/>
  <c r="V160" i="15"/>
  <c r="V213" i="15"/>
  <c r="L226" i="15"/>
  <c r="V227" i="15"/>
  <c r="N63" i="15"/>
  <c r="N7" i="15" s="1"/>
  <c r="T103" i="15"/>
  <c r="T104" i="15"/>
  <c r="S103" i="15"/>
  <c r="S104" i="15"/>
  <c r="Q104" i="15"/>
  <c r="Q103" i="15"/>
  <c r="O104" i="15"/>
  <c r="O103" i="15"/>
  <c r="R139" i="15"/>
  <c r="N103" i="15"/>
  <c r="N87" i="15" s="1"/>
  <c r="P103" i="15"/>
  <c r="R104" i="15"/>
  <c r="S132" i="15"/>
  <c r="V132" i="15" s="1"/>
  <c r="T132" i="15"/>
  <c r="S139" i="15"/>
  <c r="V139" i="15" s="1"/>
  <c r="T139" i="15"/>
  <c r="R132" i="15"/>
  <c r="S100" i="15"/>
  <c r="R247" i="15"/>
  <c r="S247" i="15"/>
  <c r="T247" i="15"/>
  <c r="R245" i="15"/>
  <c r="S245" i="15"/>
  <c r="T245" i="15"/>
  <c r="R165" i="15"/>
  <c r="S165" i="15"/>
  <c r="T165" i="15"/>
  <c r="R127" i="15"/>
  <c r="R126" i="15" s="1"/>
  <c r="R125" i="15" s="1"/>
  <c r="R124" i="15" s="1"/>
  <c r="S127" i="15"/>
  <c r="S126" i="15" s="1"/>
  <c r="S125" i="15" s="1"/>
  <c r="S124" i="15" s="1"/>
  <c r="T127" i="15"/>
  <c r="R122" i="15"/>
  <c r="R121" i="15" s="1"/>
  <c r="S122" i="15"/>
  <c r="S121" i="15" s="1"/>
  <c r="T122" i="15"/>
  <c r="R112" i="15"/>
  <c r="S112" i="15"/>
  <c r="T112" i="15"/>
  <c r="R101" i="15"/>
  <c r="R100" i="15" s="1"/>
  <c r="T101" i="15"/>
  <c r="R98" i="15"/>
  <c r="R97" i="15" s="1"/>
  <c r="R91" i="15"/>
  <c r="R90" i="15" s="1"/>
  <c r="R89" i="15" s="1"/>
  <c r="S91" i="15"/>
  <c r="S90" i="15" s="1"/>
  <c r="S89" i="15" s="1"/>
  <c r="T91" i="15"/>
  <c r="R85" i="15"/>
  <c r="R84" i="15" s="1"/>
  <c r="R83" i="15" s="1"/>
  <c r="R82" i="15" s="1"/>
  <c r="R248" i="15" s="1"/>
  <c r="S85" i="15"/>
  <c r="S84" i="15" s="1"/>
  <c r="S83" i="15" s="1"/>
  <c r="S82" i="15" s="1"/>
  <c r="S248" i="15" s="1"/>
  <c r="T85" i="15"/>
  <c r="R73" i="15"/>
  <c r="S73" i="15"/>
  <c r="T73" i="15"/>
  <c r="R71" i="15"/>
  <c r="S71" i="15"/>
  <c r="T71" i="15"/>
  <c r="R61" i="15"/>
  <c r="R60" i="15" s="1"/>
  <c r="S61" i="15"/>
  <c r="S60" i="15" s="1"/>
  <c r="T61" i="15"/>
  <c r="R56" i="15"/>
  <c r="R55" i="15" s="1"/>
  <c r="S56" i="15"/>
  <c r="S55" i="15" s="1"/>
  <c r="T56" i="15"/>
  <c r="R51" i="15"/>
  <c r="R50" i="15" s="1"/>
  <c r="S51" i="15"/>
  <c r="S50" i="15" s="1"/>
  <c r="T51" i="15"/>
  <c r="T50" i="15" s="1"/>
  <c r="R47" i="15"/>
  <c r="R46" i="15" s="1"/>
  <c r="S47" i="15"/>
  <c r="S46" i="15" s="1"/>
  <c r="T47" i="15"/>
  <c r="T46" i="15" s="1"/>
  <c r="R16" i="15"/>
  <c r="S16" i="15"/>
  <c r="T16" i="15"/>
  <c r="R14" i="15"/>
  <c r="S14" i="15"/>
  <c r="T14" i="15"/>
  <c r="R30" i="15"/>
  <c r="S30" i="15"/>
  <c r="T30" i="15"/>
  <c r="R24" i="15"/>
  <c r="S24" i="15"/>
  <c r="T24" i="15"/>
  <c r="R19" i="15"/>
  <c r="S19" i="15"/>
  <c r="T19" i="15"/>
  <c r="R11" i="15"/>
  <c r="S11" i="15"/>
  <c r="T11" i="15"/>
  <c r="N6" i="15" l="1"/>
  <c r="N4" i="15"/>
  <c r="N3" i="15"/>
  <c r="N5" i="15"/>
  <c r="V221" i="15"/>
  <c r="V211" i="15"/>
  <c r="V212" i="15"/>
  <c r="S158" i="15"/>
  <c r="V159" i="15"/>
  <c r="L225" i="15"/>
  <c r="V225" i="15" s="1"/>
  <c r="V226" i="15"/>
  <c r="R131" i="15"/>
  <c r="R130" i="15" s="1"/>
  <c r="R129" i="15" s="1"/>
  <c r="R10" i="15"/>
  <c r="T121" i="15"/>
  <c r="T60" i="15"/>
  <c r="T100" i="15"/>
  <c r="T84" i="15"/>
  <c r="T90" i="15"/>
  <c r="T55" i="15"/>
  <c r="T126" i="15"/>
  <c r="T131" i="15"/>
  <c r="T130" i="15" s="1"/>
  <c r="T129" i="15" s="1"/>
  <c r="R18" i="15"/>
  <c r="T111" i="15"/>
  <c r="S131" i="15"/>
  <c r="T18" i="15"/>
  <c r="R96" i="15"/>
  <c r="S96" i="15"/>
  <c r="S18" i="15"/>
  <c r="R54" i="15"/>
  <c r="R53" i="15" s="1"/>
  <c r="S111" i="15"/>
  <c r="S110" i="15" s="1"/>
  <c r="S109" i="15" s="1"/>
  <c r="S108" i="15" s="1"/>
  <c r="R111" i="15"/>
  <c r="R110" i="15" s="1"/>
  <c r="S68" i="15"/>
  <c r="S64" i="15" s="1"/>
  <c r="S63" i="15" s="1"/>
  <c r="T68" i="15"/>
  <c r="R68" i="15"/>
  <c r="R64" i="15" s="1"/>
  <c r="R63" i="15" s="1"/>
  <c r="S54" i="15"/>
  <c r="S53" i="15" s="1"/>
  <c r="T10" i="15"/>
  <c r="S10" i="15"/>
  <c r="T96" i="15" l="1"/>
  <c r="V220" i="15"/>
  <c r="S130" i="15"/>
  <c r="S129" i="15" s="1"/>
  <c r="R8" i="15"/>
  <c r="R7" i="15" s="1"/>
  <c r="S88" i="15"/>
  <c r="S87" i="15" s="1"/>
  <c r="S95" i="15"/>
  <c r="R88" i="15"/>
  <c r="R87" i="15" s="1"/>
  <c r="R95" i="15"/>
  <c r="T110" i="15"/>
  <c r="T64" i="15"/>
  <c r="T89" i="15"/>
  <c r="R9" i="15"/>
  <c r="T54" i="15"/>
  <c r="T83" i="15"/>
  <c r="T125" i="15"/>
  <c r="T8" i="15"/>
  <c r="S8" i="15"/>
  <c r="R109" i="15"/>
  <c r="R108" i="15" s="1"/>
  <c r="S9" i="15"/>
  <c r="R246" i="15"/>
  <c r="T9" i="15"/>
  <c r="T88" i="15" l="1"/>
  <c r="T53" i="15"/>
  <c r="T124" i="15"/>
  <c r="T95" i="15"/>
  <c r="S246" i="15"/>
  <c r="V219" i="15"/>
  <c r="R6" i="15"/>
  <c r="R244" i="15"/>
  <c r="T63" i="15"/>
  <c r="T82" i="15"/>
  <c r="T109" i="15"/>
  <c r="S7" i="15"/>
  <c r="S6" i="15" s="1"/>
  <c r="S244" i="15"/>
  <c r="R3" i="15"/>
  <c r="R5" i="15"/>
  <c r="R4" i="15"/>
  <c r="Q19" i="15"/>
  <c r="T87" i="15" l="1"/>
  <c r="T244" i="15"/>
  <c r="V218" i="15"/>
  <c r="T246" i="15"/>
  <c r="T248" i="15"/>
  <c r="T108" i="15"/>
  <c r="T7" i="15"/>
  <c r="S5" i="15"/>
  <c r="S4" i="15"/>
  <c r="S3" i="15"/>
  <c r="Q91" i="15"/>
  <c r="V216" i="15" l="1"/>
  <c r="V217" i="15"/>
  <c r="T6" i="15"/>
  <c r="T4" i="15"/>
  <c r="T3" i="15"/>
  <c r="T5" i="15"/>
  <c r="K205" i="15"/>
  <c r="K204" i="15" s="1"/>
  <c r="K208" i="15"/>
  <c r="K207" i="15" s="1"/>
  <c r="K202" i="15"/>
  <c r="K201" i="15" s="1"/>
  <c r="K197" i="15"/>
  <c r="K195" i="15"/>
  <c r="K192" i="15"/>
  <c r="K190" i="15"/>
  <c r="K185" i="15"/>
  <c r="K184" i="15" s="1"/>
  <c r="K182" i="15"/>
  <c r="K181" i="15" s="1"/>
  <c r="J182" i="15"/>
  <c r="J181" i="15" s="1"/>
  <c r="K179" i="15"/>
  <c r="K178" i="15" s="1"/>
  <c r="K174" i="15"/>
  <c r="K172" i="15"/>
  <c r="K169" i="15"/>
  <c r="K167" i="15"/>
  <c r="K160" i="15"/>
  <c r="K159" i="15" s="1"/>
  <c r="K158" i="15" s="1"/>
  <c r="K156" i="15"/>
  <c r="K155" i="15" s="1"/>
  <c r="K151" i="15"/>
  <c r="K149" i="15"/>
  <c r="K142" i="15"/>
  <c r="K144" i="15"/>
  <c r="K140" i="15"/>
  <c r="K135" i="15"/>
  <c r="K137" i="15"/>
  <c r="K133" i="15"/>
  <c r="K127" i="15"/>
  <c r="K126" i="15" s="1"/>
  <c r="K125" i="15" s="1"/>
  <c r="K124" i="15" s="1"/>
  <c r="K122" i="15"/>
  <c r="K121" i="15" s="1"/>
  <c r="K119" i="15"/>
  <c r="K116" i="15"/>
  <c r="J119" i="15"/>
  <c r="J122" i="15"/>
  <c r="J121" i="15" s="1"/>
  <c r="J127" i="15"/>
  <c r="J126" i="15" s="1"/>
  <c r="J125" i="15" s="1"/>
  <c r="J124" i="15" s="1"/>
  <c r="J133" i="15"/>
  <c r="J135" i="15"/>
  <c r="J137" i="15"/>
  <c r="J140" i="15"/>
  <c r="J142" i="15"/>
  <c r="J144" i="15"/>
  <c r="J149" i="15"/>
  <c r="J151" i="15"/>
  <c r="J156" i="15"/>
  <c r="J155" i="15" s="1"/>
  <c r="J160" i="15"/>
  <c r="J159" i="15" s="1"/>
  <c r="J158" i="15" s="1"/>
  <c r="J167" i="15"/>
  <c r="J169" i="15"/>
  <c r="J172" i="15"/>
  <c r="J174" i="15"/>
  <c r="J179" i="15"/>
  <c r="J178" i="15" s="1"/>
  <c r="J185" i="15"/>
  <c r="J184" i="15" s="1"/>
  <c r="J190" i="15"/>
  <c r="J192" i="15"/>
  <c r="J195" i="15"/>
  <c r="J197" i="15"/>
  <c r="J202" i="15"/>
  <c r="J201" i="15" s="1"/>
  <c r="J205" i="15"/>
  <c r="J204" i="15" s="1"/>
  <c r="J208" i="15"/>
  <c r="J207" i="15" s="1"/>
  <c r="K112" i="15"/>
  <c r="K106" i="15"/>
  <c r="K105" i="15" s="1"/>
  <c r="K104" i="15" s="1"/>
  <c r="K101" i="15"/>
  <c r="K100" i="15" s="1"/>
  <c r="K98" i="15"/>
  <c r="K97" i="15" s="1"/>
  <c r="K91" i="15"/>
  <c r="K90" i="15" s="1"/>
  <c r="K89" i="15" s="1"/>
  <c r="K85" i="15"/>
  <c r="K84" i="15" s="1"/>
  <c r="K83" i="15" s="1"/>
  <c r="K82" i="15" s="1"/>
  <c r="K78" i="15"/>
  <c r="K76" i="15"/>
  <c r="K73" i="15"/>
  <c r="K71" i="15"/>
  <c r="K69" i="15"/>
  <c r="K61" i="15"/>
  <c r="K60" i="15" s="1"/>
  <c r="K56" i="15"/>
  <c r="K55" i="15" s="1"/>
  <c r="K51" i="15"/>
  <c r="K50" i="15" s="1"/>
  <c r="K39" i="15"/>
  <c r="K47" i="15"/>
  <c r="K46" i="15" s="1"/>
  <c r="K30" i="15"/>
  <c r="K24" i="15"/>
  <c r="K19" i="15"/>
  <c r="K16" i="15"/>
  <c r="K14" i="15"/>
  <c r="K11" i="15"/>
  <c r="K194" i="15" l="1"/>
  <c r="K166" i="15"/>
  <c r="K54" i="15"/>
  <c r="K53" i="15" s="1"/>
  <c r="K10" i="15"/>
  <c r="J194" i="15"/>
  <c r="K68" i="15"/>
  <c r="J189" i="15"/>
  <c r="K96" i="15"/>
  <c r="K171" i="15"/>
  <c r="K111" i="15"/>
  <c r="K110" i="15" s="1"/>
  <c r="K109" i="15" s="1"/>
  <c r="K108" i="15" s="1"/>
  <c r="J171" i="15"/>
  <c r="K189" i="15"/>
  <c r="K177" i="15"/>
  <c r="K103" i="15"/>
  <c r="J139" i="15"/>
  <c r="J132" i="15"/>
  <c r="J166" i="15"/>
  <c r="K200" i="15"/>
  <c r="K139" i="15"/>
  <c r="K132" i="15"/>
  <c r="J177" i="15"/>
  <c r="J200" i="15"/>
  <c r="K18" i="15"/>
  <c r="K64" i="15" l="1"/>
  <c r="K63" i="15" s="1"/>
  <c r="K88" i="15"/>
  <c r="K87" i="15" s="1"/>
  <c r="K95" i="15"/>
  <c r="K9" i="15"/>
  <c r="K8" i="15" s="1"/>
  <c r="J187" i="15"/>
  <c r="K131" i="15"/>
  <c r="K130" i="15" s="1"/>
  <c r="K129" i="15" s="1"/>
  <c r="K187" i="15"/>
  <c r="J188" i="15"/>
  <c r="K164" i="15"/>
  <c r="K165" i="15"/>
  <c r="J164" i="15"/>
  <c r="J165" i="15"/>
  <c r="J131" i="15"/>
  <c r="J130" i="15" s="1"/>
  <c r="J129" i="15" s="1"/>
  <c r="K188" i="15"/>
  <c r="K7" i="15" l="1"/>
  <c r="K163" i="15"/>
  <c r="J163" i="15"/>
  <c r="Q165" i="15"/>
  <c r="Q158" i="15"/>
  <c r="Q131" i="15"/>
  <c r="Q127" i="15"/>
  <c r="Q126" i="15" s="1"/>
  <c r="Q125" i="15" s="1"/>
  <c r="Q124" i="15" s="1"/>
  <c r="Q122" i="15"/>
  <c r="Q121" i="15" s="1"/>
  <c r="Q119" i="15"/>
  <c r="Q112" i="15"/>
  <c r="Q101" i="15"/>
  <c r="Q100" i="15" s="1"/>
  <c r="Q98" i="15"/>
  <c r="Q97" i="15" s="1"/>
  <c r="Q90" i="15"/>
  <c r="Q89" i="15" s="1"/>
  <c r="Q85" i="15"/>
  <c r="Q84" i="15" s="1"/>
  <c r="Q83" i="15" s="1"/>
  <c r="Q82" i="15" s="1"/>
  <c r="Q248" i="15" s="1"/>
  <c r="Q73" i="15"/>
  <c r="Q71" i="15"/>
  <c r="Q61" i="15"/>
  <c r="Q60" i="15" s="1"/>
  <c r="Q56" i="15"/>
  <c r="Q55" i="15" s="1"/>
  <c r="Q51" i="15"/>
  <c r="Q50" i="15" s="1"/>
  <c r="Q47" i="15"/>
  <c r="Q46" i="15" s="1"/>
  <c r="Q39" i="15"/>
  <c r="Q30" i="15"/>
  <c r="Q24" i="15"/>
  <c r="Q16" i="15"/>
  <c r="Q14" i="15"/>
  <c r="Q11" i="15"/>
  <c r="Q247" i="15"/>
  <c r="Q245" i="15"/>
  <c r="K5" i="15" l="1"/>
  <c r="K6" i="15"/>
  <c r="K4" i="15"/>
  <c r="K3" i="15"/>
  <c r="Q68" i="15"/>
  <c r="Q64" i="15" s="1"/>
  <c r="Q63" i="15" s="1"/>
  <c r="Q130" i="15"/>
  <c r="Q129" i="15" s="1"/>
  <c r="Q54" i="15"/>
  <c r="Q53" i="15" s="1"/>
  <c r="Q111" i="15"/>
  <c r="Q110" i="15" s="1"/>
  <c r="Q109" i="15" s="1"/>
  <c r="Q108" i="15" s="1"/>
  <c r="Q96" i="15"/>
  <c r="Q18" i="15"/>
  <c r="Q10" i="15"/>
  <c r="Q88" i="15" l="1"/>
  <c r="Q87" i="15" s="1"/>
  <c r="Q95" i="15"/>
  <c r="Q246" i="15"/>
  <c r="Q9" i="15"/>
  <c r="Q8" i="15"/>
  <c r="Q7" i="15" s="1"/>
  <c r="Q5" i="15" l="1"/>
  <c r="Q244" i="15"/>
  <c r="Q6" i="15" l="1"/>
  <c r="Q3" i="15"/>
  <c r="Q4" i="15"/>
  <c r="P247" i="15"/>
  <c r="O247" i="15"/>
  <c r="L247" i="15"/>
  <c r="P245" i="15"/>
  <c r="O245" i="15"/>
  <c r="L245" i="15"/>
  <c r="J243" i="15"/>
  <c r="L242" i="15"/>
  <c r="L200" i="15"/>
  <c r="V200" i="15" s="1"/>
  <c r="L188" i="15"/>
  <c r="V188" i="15" s="1"/>
  <c r="L177" i="15"/>
  <c r="V177" i="15" s="1"/>
  <c r="P165" i="15"/>
  <c r="O165" i="15"/>
  <c r="L165" i="15"/>
  <c r="V165" i="15" s="1"/>
  <c r="P158" i="15"/>
  <c r="O158" i="15"/>
  <c r="L158" i="15"/>
  <c r="V158" i="15" s="1"/>
  <c r="P131" i="15"/>
  <c r="O131" i="15"/>
  <c r="L131" i="15"/>
  <c r="V131" i="15" s="1"/>
  <c r="P127" i="15"/>
  <c r="P126" i="15" s="1"/>
  <c r="P125" i="15" s="1"/>
  <c r="P124" i="15" s="1"/>
  <c r="O127" i="15"/>
  <c r="O126" i="15" s="1"/>
  <c r="O125" i="15" s="1"/>
  <c r="O124" i="15" s="1"/>
  <c r="L127" i="15"/>
  <c r="P122" i="15"/>
  <c r="P121" i="15" s="1"/>
  <c r="O122" i="15"/>
  <c r="O121" i="15" s="1"/>
  <c r="L122" i="15"/>
  <c r="P119" i="15"/>
  <c r="O119" i="15"/>
  <c r="L119" i="15"/>
  <c r="V119" i="15" s="1"/>
  <c r="L116" i="15"/>
  <c r="V116" i="15" s="1"/>
  <c r="J116" i="15"/>
  <c r="P112" i="15"/>
  <c r="O112" i="15"/>
  <c r="L112" i="15"/>
  <c r="V112" i="15" s="1"/>
  <c r="J112" i="15"/>
  <c r="L106" i="15"/>
  <c r="J106" i="15"/>
  <c r="J105" i="15" s="1"/>
  <c r="P101" i="15"/>
  <c r="P100" i="15" s="1"/>
  <c r="O101" i="15"/>
  <c r="O100" i="15" s="1"/>
  <c r="L101" i="15"/>
  <c r="J101" i="15"/>
  <c r="J100" i="15" s="1"/>
  <c r="P98" i="15"/>
  <c r="P97" i="15" s="1"/>
  <c r="O98" i="15"/>
  <c r="O97" i="15" s="1"/>
  <c r="L98" i="15"/>
  <c r="J98" i="15"/>
  <c r="J97" i="15" s="1"/>
  <c r="P91" i="15"/>
  <c r="P90" i="15" s="1"/>
  <c r="P89" i="15" s="1"/>
  <c r="O91" i="15"/>
  <c r="O90" i="15" s="1"/>
  <c r="O89" i="15" s="1"/>
  <c r="L91" i="15"/>
  <c r="J91" i="15"/>
  <c r="J90" i="15" s="1"/>
  <c r="J89" i="15" s="1"/>
  <c r="P85" i="15"/>
  <c r="P84" i="15" s="1"/>
  <c r="P83" i="15" s="1"/>
  <c r="P82" i="15" s="1"/>
  <c r="P248" i="15" s="1"/>
  <c r="O85" i="15"/>
  <c r="O84" i="15" s="1"/>
  <c r="O83" i="15" s="1"/>
  <c r="O82" i="15" s="1"/>
  <c r="O248" i="15" s="1"/>
  <c r="L85" i="15"/>
  <c r="J85" i="15"/>
  <c r="J84" i="15" s="1"/>
  <c r="J83" i="15" s="1"/>
  <c r="J82" i="15" s="1"/>
  <c r="J248" i="15" s="1"/>
  <c r="L80" i="15"/>
  <c r="J78" i="15"/>
  <c r="L76" i="15"/>
  <c r="V76" i="15" s="1"/>
  <c r="J76" i="15"/>
  <c r="P73" i="15"/>
  <c r="O73" i="15"/>
  <c r="J73" i="15"/>
  <c r="J69" i="15"/>
  <c r="P61" i="15"/>
  <c r="P60" i="15" s="1"/>
  <c r="O61" i="15"/>
  <c r="O60" i="15" s="1"/>
  <c r="L61" i="15"/>
  <c r="J61" i="15"/>
  <c r="J60" i="15" s="1"/>
  <c r="P56" i="15"/>
  <c r="P55" i="15" s="1"/>
  <c r="O56" i="15"/>
  <c r="O55" i="15" s="1"/>
  <c r="L56" i="15"/>
  <c r="J56" i="15"/>
  <c r="J55" i="15" s="1"/>
  <c r="P51" i="15"/>
  <c r="P50" i="15" s="1"/>
  <c r="O51" i="15"/>
  <c r="O50" i="15" s="1"/>
  <c r="L51" i="15"/>
  <c r="J51" i="15"/>
  <c r="J50" i="15" s="1"/>
  <c r="P47" i="15"/>
  <c r="P46" i="15" s="1"/>
  <c r="O47" i="15"/>
  <c r="O46" i="15" s="1"/>
  <c r="L47" i="15"/>
  <c r="J47" i="15"/>
  <c r="J46" i="15" s="1"/>
  <c r="P39" i="15"/>
  <c r="O39" i="15"/>
  <c r="L39" i="15"/>
  <c r="V39" i="15" s="1"/>
  <c r="J39" i="15"/>
  <c r="P30" i="15"/>
  <c r="O30" i="15"/>
  <c r="L30" i="15"/>
  <c r="V30" i="15" s="1"/>
  <c r="J30" i="15"/>
  <c r="P24" i="15"/>
  <c r="O24" i="15"/>
  <c r="L24" i="15"/>
  <c r="V24" i="15" s="1"/>
  <c r="J24" i="15"/>
  <c r="P19" i="15"/>
  <c r="O19" i="15"/>
  <c r="L19" i="15"/>
  <c r="V19" i="15" s="1"/>
  <c r="J19" i="15"/>
  <c r="P16" i="15"/>
  <c r="O16" i="15"/>
  <c r="L16" i="15"/>
  <c r="V16" i="15" s="1"/>
  <c r="J16" i="15"/>
  <c r="P14" i="15"/>
  <c r="O14" i="15"/>
  <c r="L14" i="15"/>
  <c r="V14" i="15" s="1"/>
  <c r="J14" i="15"/>
  <c r="P11" i="15"/>
  <c r="O11" i="15"/>
  <c r="L11" i="15"/>
  <c r="V11" i="15" s="1"/>
  <c r="J11" i="15"/>
  <c r="L73" i="15" l="1"/>
  <c r="V73" i="15" s="1"/>
  <c r="V75" i="15"/>
  <c r="L69" i="15"/>
  <c r="V69" i="15" s="1"/>
  <c r="V70" i="15"/>
  <c r="L60" i="15"/>
  <c r="V60" i="15" s="1"/>
  <c r="V61" i="15"/>
  <c r="L50" i="15"/>
  <c r="V50" i="15" s="1"/>
  <c r="V51" i="15"/>
  <c r="L46" i="15"/>
  <c r="V46" i="15" s="1"/>
  <c r="V47" i="15"/>
  <c r="L79" i="15"/>
  <c r="V80" i="15"/>
  <c r="L84" i="15"/>
  <c r="V85" i="15"/>
  <c r="L97" i="15"/>
  <c r="V97" i="15" s="1"/>
  <c r="V98" i="15"/>
  <c r="L105" i="15"/>
  <c r="V105" i="15" s="1"/>
  <c r="V106" i="15"/>
  <c r="L126" i="15"/>
  <c r="V127" i="15"/>
  <c r="L121" i="15"/>
  <c r="V121" i="15" s="1"/>
  <c r="V122" i="15"/>
  <c r="L100" i="15"/>
  <c r="V100" i="15" s="1"/>
  <c r="V101" i="15"/>
  <c r="L90" i="15"/>
  <c r="V91" i="15"/>
  <c r="L55" i="15"/>
  <c r="V55" i="15" s="1"/>
  <c r="V56" i="15"/>
  <c r="O111" i="15"/>
  <c r="O110" i="15" s="1"/>
  <c r="O109" i="15" s="1"/>
  <c r="O108" i="15" s="1"/>
  <c r="O96" i="15"/>
  <c r="J10" i="15"/>
  <c r="P96" i="15"/>
  <c r="L111" i="15"/>
  <c r="P111" i="15"/>
  <c r="P110" i="15" s="1"/>
  <c r="P109" i="15" s="1"/>
  <c r="P108" i="15" s="1"/>
  <c r="P130" i="15"/>
  <c r="P129" i="15" s="1"/>
  <c r="J54" i="15"/>
  <c r="J53" i="15" s="1"/>
  <c r="P54" i="15"/>
  <c r="P53" i="15" s="1"/>
  <c r="L130" i="15"/>
  <c r="O10" i="15"/>
  <c r="P10" i="15"/>
  <c r="J18" i="15"/>
  <c r="J96" i="15"/>
  <c r="O18" i="15"/>
  <c r="L18" i="15"/>
  <c r="V18" i="15" s="1"/>
  <c r="J111" i="15"/>
  <c r="J110" i="15" s="1"/>
  <c r="J109" i="15" s="1"/>
  <c r="J108" i="15" s="1"/>
  <c r="O54" i="15"/>
  <c r="O53" i="15" s="1"/>
  <c r="P18" i="15"/>
  <c r="O130" i="15"/>
  <c r="O129" i="15" s="1"/>
  <c r="L10" i="15"/>
  <c r="V10" i="15" s="1"/>
  <c r="J104" i="15"/>
  <c r="J103" i="15"/>
  <c r="L78" i="15" l="1"/>
  <c r="V78" i="15" s="1"/>
  <c r="V79" i="15"/>
  <c r="L129" i="15"/>
  <c r="V129" i="15" s="1"/>
  <c r="V130" i="15"/>
  <c r="L104" i="15"/>
  <c r="V104" i="15" s="1"/>
  <c r="L103" i="15"/>
  <c r="V103" i="15" s="1"/>
  <c r="L54" i="15"/>
  <c r="L53" i="15" s="1"/>
  <c r="V53" i="15" s="1"/>
  <c r="L83" i="15"/>
  <c r="V84" i="15"/>
  <c r="L125" i="15"/>
  <c r="V126" i="15"/>
  <c r="L110" i="15"/>
  <c r="V111" i="15"/>
  <c r="L96" i="15"/>
  <c r="L89" i="15"/>
  <c r="V89" i="15" s="1"/>
  <c r="V90" i="15"/>
  <c r="P88" i="15"/>
  <c r="P87" i="15" s="1"/>
  <c r="P95" i="15"/>
  <c r="J88" i="15"/>
  <c r="J87" i="15" s="1"/>
  <c r="J95" i="15"/>
  <c r="O88" i="15"/>
  <c r="O87" i="15" s="1"/>
  <c r="O95" i="15"/>
  <c r="J247" i="15"/>
  <c r="J9" i="15"/>
  <c r="J8" i="15" s="1"/>
  <c r="P8" i="15"/>
  <c r="O9" i="15"/>
  <c r="J245" i="15"/>
  <c r="P9" i="15"/>
  <c r="O8" i="15"/>
  <c r="L8" i="15"/>
  <c r="V8" i="15" s="1"/>
  <c r="L9" i="15"/>
  <c r="V9" i="15" s="1"/>
  <c r="V83" i="15" l="1"/>
  <c r="L82" i="15"/>
  <c r="J244" i="15"/>
  <c r="V54" i="15"/>
  <c r="L124" i="15"/>
  <c r="V124" i="15" s="1"/>
  <c r="V125" i="15"/>
  <c r="L109" i="15"/>
  <c r="V110" i="15"/>
  <c r="L95" i="15"/>
  <c r="V95" i="15" s="1"/>
  <c r="V96" i="15"/>
  <c r="L88" i="15"/>
  <c r="O244" i="15"/>
  <c r="P244" i="15"/>
  <c r="L248" i="15" l="1"/>
  <c r="V82" i="15"/>
  <c r="L108" i="15"/>
  <c r="V108" i="15" s="1"/>
  <c r="V109" i="15"/>
  <c r="L87" i="15"/>
  <c r="V87" i="15" s="1"/>
  <c r="V88" i="15"/>
  <c r="L244" i="15"/>
  <c r="O71" i="15"/>
  <c r="O68" i="15" s="1"/>
  <c r="O64" i="15" s="1"/>
  <c r="O63" i="15" s="1"/>
  <c r="O7" i="15" s="1"/>
  <c r="P71" i="15"/>
  <c r="L71" i="15"/>
  <c r="L68" i="15" l="1"/>
  <c r="V71" i="15"/>
  <c r="P68" i="15"/>
  <c r="P64" i="15" s="1"/>
  <c r="P63" i="15" s="1"/>
  <c r="P7" i="15" s="1"/>
  <c r="V68" i="15" l="1"/>
  <c r="L64" i="15"/>
  <c r="V64" i="15" s="1"/>
  <c r="L63" i="15" l="1"/>
  <c r="V63" i="15" s="1"/>
  <c r="O246" i="15"/>
  <c r="P246" i="15"/>
  <c r="L246" i="15" l="1"/>
  <c r="L7" i="15"/>
  <c r="V7" i="15" s="1"/>
  <c r="P4" i="15"/>
  <c r="P3" i="15"/>
  <c r="P6" i="15"/>
  <c r="P5" i="15"/>
  <c r="O3" i="15"/>
  <c r="O6" i="15"/>
  <c r="O4" i="15"/>
  <c r="O5" i="15"/>
  <c r="J71" i="15"/>
  <c r="J68" i="15" s="1"/>
  <c r="J64" i="15" s="1"/>
  <c r="L4" i="15" l="1"/>
  <c r="V4" i="15" s="1"/>
  <c r="L3" i="15"/>
  <c r="V3" i="15" s="1"/>
  <c r="L6" i="15"/>
  <c r="V6" i="15" s="1"/>
  <c r="L5" i="15"/>
  <c r="V5" i="15" s="1"/>
  <c r="J63" i="15"/>
  <c r="J246" i="15" l="1"/>
  <c r="J7" i="15"/>
  <c r="J3" i="15" l="1"/>
  <c r="J4" i="15"/>
  <c r="J5" i="15"/>
  <c r="J6" i="15"/>
</calcChain>
</file>

<file path=xl/connections.xml><?xml version="1.0" encoding="utf-8"?>
<connections xmlns="http://schemas.openxmlformats.org/spreadsheetml/2006/main">
  <connection id="1" name="Query - BazaZaUpit" description="Connection to the 'BazaZaUpit' query in the workbook." type="100" refreshedVersion="6" minRefreshableVersion="5">
    <extLst>
      <ext xmlns:x15="http://schemas.microsoft.com/office/spreadsheetml/2010/11/main" uri="{DE250136-89BD-433C-8126-D09CA5730AF9}">
        <x15:connection id="1925fd30-4827-4f7a-a19a-d1edc34b8b83"/>
      </ext>
    </extLst>
  </connection>
  <connection id="2" keepAlive="1" name="Query - KonPlanZADNJI" description="Connection to the 'KonPlanZADNJI' query in the workbook." type="5" refreshedVersion="0" background="1">
    <dbPr connection="Provider=Microsoft.Mashup.OleDb.1;Data Source=$Workbook$;Location=KonPlanZADNJI;Extended Properties=&quot;&quot;" command="SELECT * FROM [KonPlanZADNJI]"/>
  </connection>
  <connection id="3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keepAlive="1" name="Upit – KontniPlan" description="Veza s upitom 'KontniPlan' u radnoj knjizi." type="5" refreshedVersion="0" background="1" saveData="1">
    <dbPr connection="Provider=Microsoft.Mashup.OleDb.1;Data Source=$Workbook$;Location=KontniPlan;Extended Properties=&quot;&quot;" command="SELECT * FROM [KontniPlan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azaZaUpit].[Konto Broj i Naziv 1].&amp;[3 Rashodi poslovanja],[BazaZaUpit].[Konto Broj i Naziv 1].&amp;[4 Rashodi za nabavu nefinancijske imovine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<sst xmlns="http://schemas.openxmlformats.org/spreadsheetml/2006/main" count="1549" uniqueCount="370">
  <si>
    <t>Račun</t>
  </si>
  <si>
    <t>Naziv računa</t>
  </si>
  <si>
    <t>RAZDJEL 185 DRŽAVNI URED ZA REVIZIJU</t>
  </si>
  <si>
    <t>GLAVA 18505</t>
  </si>
  <si>
    <t>22 FINANCIJSKI I FISKALNI SUSTAV</t>
  </si>
  <si>
    <t>K665001</t>
  </si>
  <si>
    <t>K665002</t>
  </si>
  <si>
    <t>Plaće za redovni rad</t>
  </si>
  <si>
    <t>Plaće</t>
  </si>
  <si>
    <t>Ostali rashodi za zaposlene</t>
  </si>
  <si>
    <t>Doprinosi za plaće</t>
  </si>
  <si>
    <t>Rashodi za zaposlene</t>
  </si>
  <si>
    <t>Službena putovanja</t>
  </si>
  <si>
    <t>Naknade troškova zaposlenima</t>
  </si>
  <si>
    <t>Službena radna i zaštitna odjeća i obuća</t>
  </si>
  <si>
    <t>Rashodi za materijal i energiju</t>
  </si>
  <si>
    <t>Komunalne usluge</t>
  </si>
  <si>
    <t>Rashodi za usluge</t>
  </si>
  <si>
    <t>Premije osiguranja</t>
  </si>
  <si>
    <t>Reprezentacija</t>
  </si>
  <si>
    <t>Ostali nespomenuti rashodi poslovanja</t>
  </si>
  <si>
    <t>Materijalni rashodi</t>
  </si>
  <si>
    <t>Ostali financijski rashodi</t>
  </si>
  <si>
    <t>Financijski rashodi</t>
  </si>
  <si>
    <t>Ostale naknade građanima i kućanstvima iz proračuna</t>
  </si>
  <si>
    <t>Postrojenja i oprema</t>
  </si>
  <si>
    <t>Rashodi za nabavu proizvedene dugotrajne imovine</t>
  </si>
  <si>
    <t>Prijevozna sredstva</t>
  </si>
  <si>
    <t>2208 DJELOVANJE DRŽAVNOG UREDA ZA REVIZIJU</t>
  </si>
  <si>
    <t>Plaće za prekovremeni rad</t>
  </si>
  <si>
    <t>IZVOR 11</t>
  </si>
  <si>
    <t>IZVOR 31</t>
  </si>
  <si>
    <t>Nematerijalna imovina</t>
  </si>
  <si>
    <t>Kamate za primljene kredite i zajmove</t>
  </si>
  <si>
    <t>Materijal i dijelovi za tekuće i investicijsko održavanje</t>
  </si>
  <si>
    <t>OPĆI PRIHODI I PRIMICI</t>
  </si>
  <si>
    <t>INFORMATIZACIJA</t>
  </si>
  <si>
    <t>VLASTITI PRIHODI</t>
  </si>
  <si>
    <t>OBNOVA VOZNOG PARKA</t>
  </si>
  <si>
    <t>DONOS NEUTROŠENIH PRIHODA IZ PRETHODNE GODINE</t>
  </si>
  <si>
    <t>ODNOS NEUTROŠENIH PRIHODA U SLJEDEĆU GODINU</t>
  </si>
  <si>
    <t>Materijal i sirovine</t>
  </si>
  <si>
    <t xml:space="preserve">Službena putovanja </t>
  </si>
  <si>
    <t xml:space="preserve">Stručno usavršavanje zaposlenika </t>
  </si>
  <si>
    <t xml:space="preserve">Ostale naknade troškova zaposlenima </t>
  </si>
  <si>
    <t xml:space="preserve">Energija </t>
  </si>
  <si>
    <t xml:space="preserve">Sitni inventar i autogume </t>
  </si>
  <si>
    <t xml:space="preserve">Usluge telefona, pošte i prijevoza </t>
  </si>
  <si>
    <t>Usluge promidžbe i informiranja</t>
  </si>
  <si>
    <t xml:space="preserve">Zakupnine i najamnine </t>
  </si>
  <si>
    <t xml:space="preserve">Intelektualne i osobne usluge </t>
  </si>
  <si>
    <t xml:space="preserve">Računalne usluge </t>
  </si>
  <si>
    <t xml:space="preserve">Ostale usluge </t>
  </si>
  <si>
    <t xml:space="preserve">Pristojbe i naknade </t>
  </si>
  <si>
    <t xml:space="preserve">Ostali nespomenuti rashodi poslovanja </t>
  </si>
  <si>
    <t xml:space="preserve">Bankarske usluge i usluge platnog prometa </t>
  </si>
  <si>
    <t xml:space="preserve">Uredska oprema i namještaj </t>
  </si>
  <si>
    <t xml:space="preserve">Komunikacijska oprema </t>
  </si>
  <si>
    <t>Oprema za održavanje i zaštitu</t>
  </si>
  <si>
    <t xml:space="preserve">Usluge tekućeg i investicijskog održavanja </t>
  </si>
  <si>
    <t xml:space="preserve">Zakupnine i najmanine </t>
  </si>
  <si>
    <t xml:space="preserve">Licence </t>
  </si>
  <si>
    <t>Energija</t>
  </si>
  <si>
    <t>Sitni inventar i autogume</t>
  </si>
  <si>
    <t>Usluge tekućeg i investicijskog održavanja</t>
  </si>
  <si>
    <t xml:space="preserve">Kamate za primljene kredite i zajmove od kreditnih i ostalih institucija izvan javnog sektora </t>
  </si>
  <si>
    <t xml:space="preserve">Prijevozna sredstva u cestovnom prometu </t>
  </si>
  <si>
    <t>UKUPNO IZVOR 11</t>
  </si>
  <si>
    <t>UKUPNO IZVOR 31</t>
  </si>
  <si>
    <t>Dodatna ulaganja na građevinskim objektima</t>
  </si>
  <si>
    <t>Intelektualne i osobne usluge</t>
  </si>
  <si>
    <t>T665008</t>
  </si>
  <si>
    <t>Plaće za redovan rad</t>
  </si>
  <si>
    <t>Doprinosi za obvezno zdravstveno osiguranje</t>
  </si>
  <si>
    <t>Doprinosi na plaće</t>
  </si>
  <si>
    <t>Uredski materijal i ostali materijalni rashodi</t>
  </si>
  <si>
    <t>Bankarske usluge i usluge platnog prometa</t>
  </si>
  <si>
    <t>Uredska oprema i namještaj</t>
  </si>
  <si>
    <t>TWINNING PROJEKT IPA/2020/420-330 "Jačanje vanjske revizije i parlamentarnog nadzora, Sjeverna Makedonija"</t>
  </si>
  <si>
    <t>"Unaprjeđivanje, modernizacija i digitalizacija poslovnih procesa i revizijskih postupaka u Državnom uredu za reviziju"</t>
  </si>
  <si>
    <t>IZVOR 12</t>
  </si>
  <si>
    <t>SREDSTVA UČEŠĆA ZA POMOĆI</t>
  </si>
  <si>
    <t>Plaće za zaposlene</t>
  </si>
  <si>
    <t>Stručno usavršavanje zaposlenika</t>
  </si>
  <si>
    <t>Nakande troškova zaposlenima</t>
  </si>
  <si>
    <t>Licence</t>
  </si>
  <si>
    <t>Rashodi za nabavu neproizvedene dugotrajne imovine</t>
  </si>
  <si>
    <t xml:space="preserve">Dodatna ulaganja na postrojenjima i opremi </t>
  </si>
  <si>
    <t xml:space="preserve">Rashodi za dodatna ulaganja na nefinancijskoj imovini </t>
  </si>
  <si>
    <t>IZVOR 561</t>
  </si>
  <si>
    <t>EUROPSKI SOCIJALNI FOND</t>
  </si>
  <si>
    <t>UKUPNO IZVOR 12</t>
  </si>
  <si>
    <t>UKUPNO IZVOR 56</t>
  </si>
  <si>
    <t>A665000</t>
  </si>
  <si>
    <t>Rashodi za nabavu proizvede dugotrajne imovine</t>
  </si>
  <si>
    <t>Zakupnine i najamnine</t>
  </si>
  <si>
    <t>UKUPNO IZVOR 57</t>
  </si>
  <si>
    <t>T665009</t>
  </si>
  <si>
    <t>IZVOR 5761</t>
  </si>
  <si>
    <t>FOND SOLIDARNOSTI EU - potres ožujak 2020.</t>
  </si>
  <si>
    <t>Rashodi za dodatna ulaganja na nefinancijskoj imovini</t>
  </si>
  <si>
    <t>Ostale usluge</t>
  </si>
  <si>
    <t>Naknade za prijevoz za rad na terenu i odvojeni život</t>
  </si>
  <si>
    <t xml:space="preserve">Uredski materijal i ostali materijalni rashodi </t>
  </si>
  <si>
    <t>Zdravstvene i veterinarske usluge</t>
  </si>
  <si>
    <t>Naknade za rad predstavničkih i izvršnih tijela, povjerenstava i slično</t>
  </si>
  <si>
    <t>Članarine i norme</t>
  </si>
  <si>
    <t>Negativne tečajne razlike i razlike zbog primjene valutne klauzule</t>
  </si>
  <si>
    <t>Naknade građanima i kućanstvima u novcu</t>
  </si>
  <si>
    <t>Naknade građanima i kućanstvima na temelju osiguranja i druge naknade</t>
  </si>
  <si>
    <t>Komunikacijska oprema</t>
  </si>
  <si>
    <t>Naknade troškova osobama izvan radnog odnosa</t>
  </si>
  <si>
    <t>Rashodi za nabavu nefinancijske imovine</t>
  </si>
  <si>
    <t>Rashodi poslovanja</t>
  </si>
  <si>
    <t>Usluge telefona, pošte i prijevoza</t>
  </si>
  <si>
    <t>Natpisi redaka</t>
  </si>
  <si>
    <t>EUR</t>
  </si>
  <si>
    <t>Projekcija za 2025. EUR</t>
  </si>
  <si>
    <t>Prihodi 1</t>
  </si>
  <si>
    <t>Prihodi 2</t>
  </si>
  <si>
    <t>6 Prihodi poslovanja</t>
  </si>
  <si>
    <t>67 Prihodi iz nadležnog proračuna i od HZZO-a temeljem ugovornih obveza</t>
  </si>
  <si>
    <t>66 Prihodi od prodaje proizvoda i robe te pruženih usluga i prihodi od donacija</t>
  </si>
  <si>
    <t>63 Pomoći iz inozemstva i od subjekata unutar općeg proračuna</t>
  </si>
  <si>
    <t>Z999</t>
  </si>
  <si>
    <t>PRERAČUNAVANJE</t>
  </si>
  <si>
    <t>Prihodi od prodaje nefinacijske imovine</t>
  </si>
  <si>
    <t>7 Prihodi od prodaje nefinacijske imovine</t>
  </si>
  <si>
    <t>IZVOR TUĐI</t>
  </si>
  <si>
    <t>PRIMICI I IZDACI</t>
  </si>
  <si>
    <t>Izdaci za financijsku imovinu i otplate zajmova</t>
  </si>
  <si>
    <t>Primici od financijske imovine i zaduživanja</t>
  </si>
  <si>
    <t>PRIJENOS SREDSTAVA IZ PRETHODNE GODINE</t>
  </si>
  <si>
    <t>PRIJENOS SREDSTAVA U SLJEDEĆU GODINU</t>
  </si>
  <si>
    <t xml:space="preserve">PRIJENOS I DONOS </t>
  </si>
  <si>
    <t>3 Rashodi poslovanja</t>
  </si>
  <si>
    <t>32 Materijalni rashodi</t>
  </si>
  <si>
    <t>323 Rashodi za usluge</t>
  </si>
  <si>
    <t>8 Primici od financijske imovine i zaduživanja</t>
  </si>
  <si>
    <t>81 Primici od financijske imovine i zaduživanja</t>
  </si>
  <si>
    <t>811 Primici od financijske imovine i zaduživanja</t>
  </si>
  <si>
    <t>5 Izdaci za financijsku imovinu i otplate zajmova</t>
  </si>
  <si>
    <t>51 Izdaci za financijsku imovinu i otplate zajmova</t>
  </si>
  <si>
    <t>511 Izdaci za financijsku imovinu i otplate zajmova</t>
  </si>
  <si>
    <t>PRIHODI PO IZVORIMA</t>
  </si>
  <si>
    <t>1 Opći prihodi i primici</t>
  </si>
  <si>
    <t>3 Vlastiti prihodi</t>
  </si>
  <si>
    <t>5 Pomoći</t>
  </si>
  <si>
    <t>Primici i izdaci</t>
  </si>
  <si>
    <t>K665001 INFORMATIZACIJA</t>
  </si>
  <si>
    <t>IZVOR 11 OPĆI PRIHODI I PRIMICI</t>
  </si>
  <si>
    <t>3235 Zakupnine i najamnine</t>
  </si>
  <si>
    <t>I. OPĆI DIO</t>
  </si>
  <si>
    <t>PRIHODI UKUPNO</t>
  </si>
  <si>
    <t>RASHODI UKUPNO</t>
  </si>
  <si>
    <t>RAZLIKA - VIŠAK / MANJAK</t>
  </si>
  <si>
    <t>NETO FINANCIRANJE</t>
  </si>
  <si>
    <t>VIŠAK / MANJAK + NETO FINANCIRANJE</t>
  </si>
  <si>
    <t>011 Izvršna i zakonodavna tijela, financijski i fiskalni poslovi</t>
  </si>
  <si>
    <t>Plan za 2024. EUR</t>
  </si>
  <si>
    <t>Projekcija za 2026. EUR</t>
  </si>
  <si>
    <t>Plan za 2022. EUR</t>
  </si>
  <si>
    <t xml:space="preserve"> FINANCIJSKI PLAN ZA 2024. I PROJEKCIJE ZA 20255. I 2026. U EUR</t>
  </si>
  <si>
    <t>3232 Usluge tekućeg i investicijskog održavanja</t>
  </si>
  <si>
    <t>3238 Računalne usluge</t>
  </si>
  <si>
    <t>Razred / Skupina / Izvor</t>
  </si>
  <si>
    <t>01 Opće i javne usluge</t>
  </si>
  <si>
    <t>Konto Broj i Naziv</t>
  </si>
  <si>
    <t>4 Rashodi za nabavu nefinancijske imovine</t>
  </si>
  <si>
    <t xml:space="preserve">9 PRIJENOS I DONOS </t>
  </si>
  <si>
    <t>31 Rashodi za zaposlene</t>
  </si>
  <si>
    <t>34 Financijski rashodi</t>
  </si>
  <si>
    <t>37 Naknade građanima i kućanstvima na temelju osiguranja i druge naknade</t>
  </si>
  <si>
    <t>41 Rashodi za nabavu neproizvedene dugotrajne imovine</t>
  </si>
  <si>
    <t>42 Rashodi za nabavu proizvedene dugotrajne imovine</t>
  </si>
  <si>
    <t>45 Rashodi za dodatna ulaganja na nefinancijskoj imovini</t>
  </si>
  <si>
    <t>71 Prihodi od prodaje nefinacijske imovine</t>
  </si>
  <si>
    <t xml:space="preserve">92 PRIJENOS I DONOS </t>
  </si>
  <si>
    <t>311 Plaće</t>
  </si>
  <si>
    <t>312 Ostali rashodi za zaposlene</t>
  </si>
  <si>
    <t>313 Doprinosi za plaće</t>
  </si>
  <si>
    <t>321 Naknade troškova zaposlenima</t>
  </si>
  <si>
    <t>322 Rashodi za materijal i energiju</t>
  </si>
  <si>
    <t>324 Naknade troškova osobama izvan radnog odnosa</t>
  </si>
  <si>
    <t>329 Ostali nespomenuti rashodi poslovanja</t>
  </si>
  <si>
    <t>342 Kamate za primljene kredite i zajmove</t>
  </si>
  <si>
    <t>343 Ostali financijski rashodi</t>
  </si>
  <si>
    <t>372 Ostale naknade građanima i kućanstvima iz proračuna</t>
  </si>
  <si>
    <t>412 Nematerijalna imovina</t>
  </si>
  <si>
    <t>422 Postrojenja i oprema</t>
  </si>
  <si>
    <t>423 Prijevozna sredstva</t>
  </si>
  <si>
    <t>451 Dodatna ulaganja na građevinskim objektima</t>
  </si>
  <si>
    <t xml:space="preserve">452 Dodatna ulaganja na postrojenjima i opremi </t>
  </si>
  <si>
    <t>711 Prihodi od prodaje nefinacijske imovine</t>
  </si>
  <si>
    <t xml:space="preserve">921 PRIJENOS I DONOS </t>
  </si>
  <si>
    <t>3111 Plaće za redovni rad</t>
  </si>
  <si>
    <t>3113 Plaće za prekovremeni rad</t>
  </si>
  <si>
    <t>3121 Ostali rashodi za zaposlene</t>
  </si>
  <si>
    <t>3132 Doprinosi za obvezno zdravstveno osiguranje</t>
  </si>
  <si>
    <t xml:space="preserve">3211 Službena putovanja </t>
  </si>
  <si>
    <t>3212 Naknade za prijevoz za rad na terenu i odvojeni život</t>
  </si>
  <si>
    <t xml:space="preserve">3213 Stručno usavršavanje zaposlenika </t>
  </si>
  <si>
    <t xml:space="preserve">3214 Ostale naknade troškova zaposlenima </t>
  </si>
  <si>
    <t xml:space="preserve">3221 Uredski materijal i ostali materijalni rashodi </t>
  </si>
  <si>
    <t>3222 Materijal i sirovine</t>
  </si>
  <si>
    <t xml:space="preserve">3223 Energija </t>
  </si>
  <si>
    <t>3224 Materijal i dijelovi za tekuće i investicijsko održavanje</t>
  </si>
  <si>
    <t xml:space="preserve">3225 Sitni inventar i autogume </t>
  </si>
  <si>
    <t>3227 Službena radna i zaštitna odjeća i obuća</t>
  </si>
  <si>
    <t xml:space="preserve">3231 Usluge telefona, pošte i prijevoza </t>
  </si>
  <si>
    <t xml:space="preserve">3232 Usluge tekućeg i investicijskog održavanja </t>
  </si>
  <si>
    <t>3233 Usluge promidžbe i informiranja</t>
  </si>
  <si>
    <t>3234 Komunalne usluge</t>
  </si>
  <si>
    <t xml:space="preserve">3235 Zakupnine i najamnine </t>
  </si>
  <si>
    <t>3236 Zdravstvene i veterinarske usluge</t>
  </si>
  <si>
    <t xml:space="preserve">3237 Intelektualne i osobne usluge </t>
  </si>
  <si>
    <t xml:space="preserve">3238 Računalne usluge </t>
  </si>
  <si>
    <t xml:space="preserve">3239 Ostale usluge 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</si>
  <si>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</si>
  <si>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</si>
  <si>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</si>
  <si>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</si>
  <si>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</si>
  <si>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 xml:space="preserve">3295 Pristojbe i naknade </t>
  </si>
  <si>
    <t xml:space="preserve">3299 Ostali nespomenuti rashodi poslovanja </t>
  </si>
  <si>
    <t xml:space="preserve">3423 Kamate za primljene kredite i zajmove od kreditnih i ostalih institucija izvan javnog sektora </t>
  </si>
  <si>
    <t xml:space="preserve">3431 Bankarske usluge i usluge platnog prometa </t>
  </si>
  <si>
    <t>3432 Negativne tečajne razlike i razlike zbog primjene valutne klauzule</t>
  </si>
  <si>
    <t>3721 Naknade građanima i kućanstvima u novcu</t>
  </si>
  <si>
    <t xml:space="preserve">4123 Licence </t>
  </si>
  <si>
    <t xml:space="preserve">4221 Uredska oprema i namještaj </t>
  </si>
  <si>
    <t xml:space="preserve">4222 Komunikacijska oprema </t>
  </si>
  <si>
    <t>4223 Oprema za održavanje i zaštitu</t>
  </si>
  <si>
    <t xml:space="preserve">4231 Prijevozna sredstva u cestovnom prometu </t>
  </si>
  <si>
    <t>4511 Dodatna ulaganja na građevinskim objektima</t>
  </si>
  <si>
    <t xml:space="preserve">4521 Dodatna ulaganja na postrojenjima i opremi </t>
  </si>
  <si>
    <t>5111 Izdaci za financijsku imovinu i otplate zajmova</t>
  </si>
  <si>
    <t>7111 Prihodi od prodaje nefinacijske imovine</t>
  </si>
  <si>
    <t>8111 Primici od financijske imovine i zaduživanja</t>
  </si>
  <si>
    <t>9211 PRIJENOS SREDSTAVA IZ PRETHODNE GODINE</t>
  </si>
  <si>
    <t>9212 PRIJENOS SREDSTAVA U SLJEDEĆU GODINU</t>
  </si>
  <si>
    <t>3211 Službena putovanja</t>
  </si>
  <si>
    <t>3213 Stručno usavršavanje zaposlenika</t>
  </si>
  <si>
    <t>3221 Uredski materijal i ostali materijalni rashodi</t>
  </si>
  <si>
    <t>3223 Energija</t>
  </si>
  <si>
    <t>3225 Sitni inventar i autogume</t>
  </si>
  <si>
    <t>3231 Usluge telefona, pošte i prijevoza</t>
  </si>
  <si>
    <t>3237 Intelektualne i osobne usluge</t>
  </si>
  <si>
    <t>3239 Ostale usluge</t>
  </si>
  <si>
    <t>3295 Pristojbe i naknade</t>
  </si>
  <si>
    <t>3299 Ostali nespomenuti rashodi poslovanja</t>
  </si>
  <si>
    <t>4221 Uredska oprema i namještaj</t>
  </si>
  <si>
    <t>IZVOR 31 VLASTITI PRIHODI</t>
  </si>
  <si>
    <t>K665002 OBNOVA VOZNOG PARKA</t>
  </si>
  <si>
    <t>3423 Kamate za primljene kredite i zajmove od kreditnih i ostalih institucija izvan javnog sektora</t>
  </si>
  <si>
    <t>4231 Prijevozna sredstva u cestovnom prometu</t>
  </si>
  <si>
    <t>4222 Komunikacijska oprema</t>
  </si>
  <si>
    <t>IZVOR 5761 FOND SOLIDARNOSTI EU - potres ožujak 2020.</t>
  </si>
  <si>
    <t>Izvršenje 01.01.-30.06.2022.</t>
  </si>
  <si>
    <t>Izvršenje 01.01.-30.06.2023.</t>
  </si>
  <si>
    <t>IZVORNI / TEKUĆI                           Plan za 2023.</t>
  </si>
  <si>
    <t>Plan za 2022 EUR</t>
  </si>
  <si>
    <t>IZVORNI/TEKUĆI Plan za 2023. EUR</t>
  </si>
  <si>
    <t>4123 Licence</t>
  </si>
  <si>
    <t>Ukupni zbroj</t>
  </si>
  <si>
    <t>Konto Broj i Naziv 1</t>
  </si>
  <si>
    <t>(Višestruke stavke)</t>
  </si>
  <si>
    <t>Prihodi 3</t>
  </si>
  <si>
    <t>Prihodi 4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</si>
  <si>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</si>
  <si>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</si>
  <si>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</si>
  <si>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661 Prihodi od prodaje proizvoda i robe te pruženih usluga</t>
  </si>
  <si>
    <t>6615 Prihodi od pruženih usluga</t>
  </si>
  <si>
    <t>632 Pomoći od međunarodnih organizacija te institucija i tijela EU</t>
  </si>
  <si>
    <t>6324 Kapitalne pomoći od institucija i tijela  EU</t>
  </si>
  <si>
    <t>Prihodi od prodaje nefinancijske imovine</t>
  </si>
  <si>
    <t>7 Prihodi od prodaje nefinancijske imovine</t>
  </si>
  <si>
    <t>71 Prihodi od prodaje nefinancijske imovine</t>
  </si>
  <si>
    <t>711 Prihodi od prodaje nefinancijske imovine</t>
  </si>
  <si>
    <t>7111 Prihodi od prodaje nefinancijske imovine</t>
  </si>
  <si>
    <t>Funkcijska  klasifikacija 1</t>
  </si>
  <si>
    <t>Funkcijska  klasifikacija 2</t>
  </si>
  <si>
    <t>1.2.1. IZVJEŠTAJ O PRIHODIMA I RASHODIMA PREMA EKONOMSKOJ KLASIFIKACIJI</t>
  </si>
  <si>
    <t>1.2.2. IZVJEŠTAJ O PRIHODIMA I RASHODIMA PREMA IZVORIMA FINANCIRANJA</t>
  </si>
  <si>
    <t>1.3.1 IZVJEŠTAJ RAČUNA FINANCIRANJA PREMA EKONOMSKOJ KLASIFIKACIJI</t>
  </si>
  <si>
    <t>1.3.2. IZVJEŠTAJ RAČUNA FINANCIRANJA PREMA IZVORU FINANCIRANJA</t>
  </si>
  <si>
    <t>*Nema ga jer nema primitaka i izdataka od zaduživanja</t>
  </si>
  <si>
    <t/>
  </si>
  <si>
    <t>2. POSEBNI DIO</t>
  </si>
  <si>
    <t>T665008 TWINNING PROJEKT IPA/2020/420-330 "Jačanje vanjske revizije i parlamentarnog nadzora, Sjeverna Makedonija"</t>
  </si>
  <si>
    <t>ADMINISTRACIJA I UPRAVLJANJE</t>
  </si>
  <si>
    <t>A665000 ADMINISTRACIJA I UPRAVLJANJE</t>
  </si>
  <si>
    <t>Izvršenje 
01.01-30.06.2023. EUR</t>
  </si>
  <si>
    <t>IZVORNI Plan za 2023 
EUR</t>
  </si>
  <si>
    <t>Izvršenje 
01.01-30.06.2022 
EUR</t>
  </si>
  <si>
    <t>TEKUĆI Plan 
za 2023. 
EUR</t>
  </si>
  <si>
    <t>Indeks 
(Izv 1.1-30.6.2023 
/ 
Izv 1.1-30.6.2022)</t>
  </si>
  <si>
    <t>Indeks 
(Izv 1.1-30.6.2023 
/ 
TEKUĆI PLAN za 2023)</t>
  </si>
  <si>
    <t>1</t>
  </si>
  <si>
    <t>2</t>
  </si>
  <si>
    <t>3</t>
  </si>
  <si>
    <t>4</t>
  </si>
  <si>
    <t>6 (4/3)*100</t>
  </si>
  <si>
    <t>5 (4/1)*100</t>
  </si>
  <si>
    <t>6 PRIHODI POSLOVANJA</t>
  </si>
  <si>
    <t>7 PRIHODI OD PRODAJE NEFINACIJSKE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</si>
  <si>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</si>
  <si>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</si>
  <si>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</si>
  <si>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</si>
  <si>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1.2. RAČUN PRIHODA I RASHODA</t>
  </si>
  <si>
    <t>1.2.3. IZVJEŠTAJ O RASHODIMA PREMA FUNKCIJSKOJ KLASIFIKACIJI</t>
  </si>
  <si>
    <t>2.1. IZVJEŠTAJ PO PROGRAMSKOJ KLASIFIKACIJI</t>
  </si>
  <si>
    <t>6 Prihodi poslovanja - NEUTROŠEN</t>
  </si>
  <si>
    <t>66 Prihodi od prodaje proizvoda i robe te pruženih usluga i prihodi od donacija - NEUTROŠEN</t>
  </si>
  <si>
    <t>661 Prihodi od prodaje proizvoda i robe te pruženih usluga - NEUTROŠEN</t>
  </si>
  <si>
    <t>6615 Prihodi od pruženih usluga - NEUTROŠEN</t>
  </si>
  <si>
    <t>Z999 PRERAČUNAVANJE</t>
  </si>
  <si>
    <t>1.1. SAŽETAK RAČUNA PRIHODA I RASHODA I RAČUNA FINANCIRANJA</t>
  </si>
  <si>
    <t>SAŽETAK RAČUNA PRIHODA I RASHODA</t>
  </si>
  <si>
    <t>SAŽETAK RAČUNA FINANCIRANJA</t>
  </si>
  <si>
    <t>PRIHODI</t>
  </si>
  <si>
    <t>RASHODI</t>
  </si>
  <si>
    <t>1.3. RAČUN FINANCIRANJA</t>
  </si>
  <si>
    <t>IZVRŠENJE 01.01. - 31.12.2022. EUR</t>
  </si>
  <si>
    <t>IZVORNI PLAN ILI REBALANS ZA 2023. EUR</t>
  </si>
  <si>
    <t>TEKUĆI PLAN ZA 2023.</t>
  </si>
  <si>
    <t>IZVRŠENJE 01.01. - 31.12.2023. EUR</t>
  </si>
  <si>
    <t>IZVRŠENJE 01.01. - 31.12.2022.</t>
  </si>
  <si>
    <t>IZVORNI PLAN ILI REBALANS ZA 2023</t>
  </si>
  <si>
    <t>TEKUĆI PLAN ZA 2023</t>
  </si>
  <si>
    <t>IZVRŠENJE 01.01. - 31.12.2023</t>
  </si>
  <si>
    <t>IZVORNI PLAN ILI REBALANS ZA 2023 (9211 Prij. sred. iz Preth.)</t>
  </si>
  <si>
    <t>TEKUĆI PLAN ZA 2023 (9211 Prij. sred. iz Preth.)</t>
  </si>
  <si>
    <t>IZVRŠENJE 01.01. - 31.12.2023 (9211 Prij. sred. iz Preth.)</t>
  </si>
  <si>
    <t>Indeks (IZVRŠENJE 01.01. - 31.12.2023 / IZVRŠENJE 01.01. - 31.12.2022) (9211 Prij. sred. iz Preth.)</t>
  </si>
  <si>
    <t>IZVRŠENJE 01.01. - 31.12.2022</t>
  </si>
  <si>
    <t>IZVRŠENJE 01.01. - 31.12.2022 (9211 Prij. sred. iz Pret.)</t>
  </si>
  <si>
    <t>IZVORNI PLAN ILI REBALANS ZA 2023.</t>
  </si>
  <si>
    <t>IZVRŠENJE 01.01. - 31.12.2023.</t>
  </si>
  <si>
    <t>IZVRŠENJE 01.01. - 31.12.2022 (9212 Prij. sred. u Sljed.)</t>
  </si>
  <si>
    <t>IZVRŠENJE 01.01. - 31.12.2022 (FILTER)</t>
  </si>
  <si>
    <t>IZVORNI PLAN ILI REBALANS ZA 2023 (FILTER)</t>
  </si>
  <si>
    <t>TEKUĆI PLAN ZA 2023 (FILTER)</t>
  </si>
  <si>
    <t>IZVRŠENJE 01.01. - 31.12.2023 FILTER</t>
  </si>
  <si>
    <t>IZVORNI PLAN ILI REBALANS ZA 2023 (9212 Prij. sred. u Sljed.)</t>
  </si>
  <si>
    <t>TEKUĆI PLAN ZA 2023 (9212 Prij. sred. u Sljed.)</t>
  </si>
  <si>
    <t>IZVRŠENJE 01.01. - 31.12.2023 (9212 Prij. sred. u Sljed.)</t>
  </si>
  <si>
    <t>Indeks (IZVRŠENJE 01.01. - 31.12.2023 / IZVRŠENJE 01.01. - 31.12.2022) (9212 Prij. sres. u Sljed.)</t>
  </si>
  <si>
    <t>Indeks (IZVRŠENJE 01.01. - 31.12.2023 / IZVRŠENJE 01.01. - 31.12.2022) FILTER</t>
  </si>
  <si>
    <t>Indeks (TEKUĆI PLAN ZA 2023 / IZVORNI PLAN ILI REBALANS ZA 2023) FILTER</t>
  </si>
  <si>
    <t>POSEBNI DIO: Rashodi</t>
  </si>
  <si>
    <t>POSEBNI DIO: Izvori financiranja rashoda</t>
  </si>
  <si>
    <t>2.3. POSEBNI DIO - Posebni dio  bez izvora financiranja</t>
  </si>
  <si>
    <t>2.2. IZVJEŠTAJ PO PROGRAMSKOJ KLASIFIKACIJI - Izvori finaciranja</t>
  </si>
  <si>
    <t>2.4. POSEBNI DIO - POSEBNI PO NOVOM U eSavjetovanju (Izvori prije Programske klasifikacije)</t>
  </si>
  <si>
    <t>Indeks</t>
  </si>
  <si>
    <t>Za Prijenos</t>
  </si>
  <si>
    <t>Prihod</t>
  </si>
  <si>
    <t>PRIMICI</t>
  </si>
  <si>
    <t>IZDACI</t>
  </si>
  <si>
    <t>POSEBNI DIO: Rashodi bez izvora financiranja</t>
  </si>
  <si>
    <t>POSEBNI DIO: Izvori iznad programskih klasifikacija</t>
  </si>
  <si>
    <t>Indeks (IZVRŠENJE 01.01. - 31.12.2023 / TEKUĆI PLAN ZA 2023) FILTER</t>
  </si>
  <si>
    <t>Indeks (IZVRŠENJE 01.01. - 31.12.2023 / TEKUĆI PLAN ZA 2023)</t>
  </si>
  <si>
    <t>Indeks (IZVRŠENJE 01.01. - 31.12.2023 / TEKUĆI PLAN ZA 2023) (9211 Prij. sres. iz Preth.)</t>
  </si>
  <si>
    <t>Indeks (IZVRŠENJE 01.01. - 31.12.2023 / TEKUĆI PLAN ZA 2023) (9212 Prij. sres. u Sljed.)</t>
  </si>
  <si>
    <t>Indeks (IZVRŠENJE 01.01. - 31.12.2023. / IZVRŠENJE 01.01. - 31.12.2022.)</t>
  </si>
  <si>
    <t>4 (3/2)*100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</si>
</sst>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k_n_-;\-* #,##0.00\ _k_n_-;_-* &quot;-&quot;??\ _k_n_-;_-@_-"/>
    <numFmt numFmtId="165" formatCode="0.0"/>
    <numFmt numFmtId="166" formatCode="#,##0.0"/>
    <numFmt numFmtId="167" formatCode="#.##0"/>
    <numFmt numFmtId="168" formatCode="#,##0.00\ &quot;&quot;;\-#,##0.00\ &quot;&quot;;#,##0.00\ &quot;&quot;"/>
    <numFmt numFmtId="169" formatCode="&quot;€&quot;\ #,##0.00;\-&quot;€&quot;\ #,##0.00;&quot;€&quot;\ #,##0.0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9"/>
      <name val="Arial"/>
    </font>
    <font>
      <b/>
      <sz val="9"/>
      <color theme="1"/>
      <name val="Calibri"/>
      <scheme val="minor"/>
    </font>
    <font>
      <sz val="9"/>
      <color theme="1"/>
      <name val="Calibri"/>
      <scheme val="minor"/>
    </font>
    <font>
      <b/>
      <sz val="9"/>
      <name val="Calibri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" fontId="21" fillId="24" borderId="32" applyNumberFormat="0" applyProtection="0">
      <alignment horizontal="left" vertical="center" indent="1"/>
    </xf>
    <xf numFmtId="4" fontId="22" fillId="24" borderId="32" applyNumberFormat="0" applyProtection="0">
      <alignment horizontal="center" vertical="top"/>
    </xf>
    <xf numFmtId="4" fontId="22" fillId="25" borderId="32" applyNumberFormat="0" applyProtection="0">
      <alignment vertical="center"/>
    </xf>
    <xf numFmtId="4" fontId="21" fillId="26" borderId="32" applyNumberFormat="0" applyProtection="0">
      <alignment horizontal="right" vertical="center"/>
    </xf>
    <xf numFmtId="0" fontId="23" fillId="27" borderId="32" applyNumberFormat="0" applyProtection="0">
      <alignment horizontal="left" vertical="center" indent="1"/>
    </xf>
    <xf numFmtId="9" fontId="1" fillId="0" borderId="0" applyFont="0" applyFill="0" applyBorder="0" applyAlignment="0" applyProtection="0"/>
  </cellStyleXfs>
  <cellXfs count="395">
    <xf numFmtId="0" fontId="0" fillId="0" borderId="0" xfId="0"/>
    <xf numFmtId="0" fontId="2" fillId="0" borderId="0" xfId="0" applyFont="1" applyAlignment="1">
      <alignment horizontal="righ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right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Continuous"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3" fontId="5" fillId="14" borderId="1" xfId="0" applyNumberFormat="1" applyFont="1" applyFill="1" applyBorder="1" applyAlignment="1">
      <alignment vertical="center" wrapText="1"/>
    </xf>
    <xf numFmtId="0" fontId="2" fillId="14" borderId="2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3" fontId="2" fillId="14" borderId="1" xfId="0" applyNumberFormat="1" applyFont="1" applyFill="1" applyBorder="1" applyAlignment="1">
      <alignment vertical="center" wrapText="1"/>
    </xf>
    <xf numFmtId="0" fontId="2" fillId="14" borderId="6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wrapText="1"/>
    </xf>
    <xf numFmtId="4" fontId="9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wrapText="1"/>
    </xf>
    <xf numFmtId="4" fontId="6" fillId="0" borderId="0" xfId="0" applyNumberFormat="1" applyFont="1"/>
    <xf numFmtId="4" fontId="6" fillId="0" borderId="0" xfId="0" pivotButton="1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 indent="1"/>
    </xf>
    <xf numFmtId="3" fontId="2" fillId="2" borderId="15" xfId="0" applyNumberFormat="1" applyFont="1" applyFill="1" applyBorder="1" applyAlignment="1">
      <alignment vertical="center" wrapText="1"/>
    </xf>
    <xf numFmtId="3" fontId="5" fillId="14" borderId="15" xfId="0" applyNumberFormat="1" applyFont="1" applyFill="1" applyBorder="1" applyAlignment="1">
      <alignment vertical="center" wrapText="1"/>
    </xf>
    <xf numFmtId="3" fontId="2" fillId="14" borderId="15" xfId="0" applyNumberFormat="1" applyFont="1" applyFill="1" applyBorder="1" applyAlignment="1">
      <alignment vertical="center" wrapText="1"/>
    </xf>
    <xf numFmtId="3" fontId="2" fillId="8" borderId="15" xfId="0" applyNumberFormat="1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4" fontId="6" fillId="0" borderId="0" xfId="0" pivotButton="1" applyNumberFormat="1" applyFont="1" applyAlignment="1">
      <alignment horizontal="center" vertical="center" wrapText="1"/>
    </xf>
    <xf numFmtId="166" fontId="6" fillId="0" borderId="0" xfId="0" applyNumberFormat="1" applyFont="1"/>
    <xf numFmtId="4" fontId="6" fillId="0" borderId="0" xfId="0" pivotButton="1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6" fillId="0" borderId="3" xfId="0" pivotButton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wrapText="1"/>
    </xf>
    <xf numFmtId="166" fontId="0" fillId="0" borderId="0" xfId="0" applyNumberFormat="1"/>
    <xf numFmtId="166" fontId="0" fillId="0" borderId="0" xfId="0" applyNumberFormat="1" applyAlignment="1">
      <alignment wrapText="1"/>
    </xf>
    <xf numFmtId="0" fontId="6" fillId="0" borderId="3" xfId="0" pivotButton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6" fillId="0" borderId="8" xfId="0" applyFont="1" applyBorder="1" applyAlignment="1">
      <alignment horizontal="left" wrapText="1"/>
    </xf>
    <xf numFmtId="4" fontId="9" fillId="0" borderId="0" xfId="0" applyNumberFormat="1" applyFont="1" applyAlignment="1">
      <alignment horizontal="centerContinuous" vertical="center" wrapText="1"/>
    </xf>
    <xf numFmtId="4" fontId="9" fillId="0" borderId="0" xfId="0" applyNumberFormat="1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4" fontId="9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Continuous" wrapText="1"/>
    </xf>
    <xf numFmtId="0" fontId="6" fillId="0" borderId="8" xfId="0" pivotButton="1" applyFont="1" applyBorder="1" applyAlignment="1">
      <alignment horizontal="left" wrapText="1"/>
    </xf>
    <xf numFmtId="0" fontId="6" fillId="0" borderId="19" xfId="0" pivotButton="1" applyFont="1" applyBorder="1" applyAlignment="1">
      <alignment horizontal="center" vertical="center" wrapText="1"/>
    </xf>
    <xf numFmtId="0" fontId="18" fillId="5" borderId="0" xfId="0" applyFont="1" applyFill="1"/>
    <xf numFmtId="0" fontId="18" fillId="0" borderId="0" xfId="0" applyFont="1"/>
    <xf numFmtId="4" fontId="6" fillId="0" borderId="0" xfId="0" applyNumberFormat="1" applyFont="1" applyAlignment="1">
      <alignment horizontal="left" indent="7"/>
    </xf>
    <xf numFmtId="4" fontId="6" fillId="0" borderId="0" xfId="0" applyNumberFormat="1" applyFont="1" applyAlignment="1">
      <alignment horizontal="left" indent="8"/>
    </xf>
    <xf numFmtId="166" fontId="6" fillId="0" borderId="0" xfId="0" applyNumberFormat="1" applyFont="1" applyAlignment="1">
      <alignment wrapText="1"/>
    </xf>
    <xf numFmtId="3" fontId="9" fillId="0" borderId="0" xfId="0" applyNumberFormat="1" applyFont="1" applyAlignment="1">
      <alignment horizontal="center" vertical="center" wrapText="1"/>
    </xf>
    <xf numFmtId="4" fontId="6" fillId="2" borderId="0" xfId="0" applyNumberFormat="1" applyFont="1" applyFill="1" applyAlignment="1">
      <alignment horizontal="left" indent="5"/>
    </xf>
    <xf numFmtId="0" fontId="12" fillId="0" borderId="0" xfId="0" applyFont="1" applyAlignment="1">
      <alignment wrapText="1"/>
    </xf>
    <xf numFmtId="4" fontId="8" fillId="0" borderId="0" xfId="0" applyNumberFormat="1" applyFont="1" applyAlignment="1">
      <alignment horizontal="left" indent="6"/>
    </xf>
    <xf numFmtId="166" fontId="6" fillId="0" borderId="0" xfId="0" applyNumberFormat="1" applyFont="1" applyAlignment="1">
      <alignment horizontal="centerContinuous" wrapText="1"/>
    </xf>
    <xf numFmtId="4" fontId="10" fillId="0" borderId="0" xfId="0" applyNumberFormat="1" applyFont="1" applyAlignment="1">
      <alignment horizontal="centerContinuous" vertical="center"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wrapText="1"/>
    </xf>
    <xf numFmtId="0" fontId="17" fillId="0" borderId="0" xfId="0" quotePrefix="1" applyFont="1" applyAlignment="1">
      <alignment vertical="center" wrapText="1"/>
    </xf>
    <xf numFmtId="4" fontId="9" fillId="0" borderId="0" xfId="0" applyNumberFormat="1" applyFont="1" applyAlignment="1">
      <alignment horizontal="right" wrapText="1"/>
    </xf>
    <xf numFmtId="0" fontId="17" fillId="0" borderId="0" xfId="0" quotePrefix="1" applyFont="1" applyAlignment="1">
      <alignment horizontal="left" wrapText="1"/>
    </xf>
    <xf numFmtId="4" fontId="0" fillId="0" borderId="0" xfId="0" applyNumberFormat="1"/>
    <xf numFmtId="4" fontId="6" fillId="2" borderId="0" xfId="0" applyNumberFormat="1" applyFont="1" applyFill="1"/>
    <xf numFmtId="4" fontId="6" fillId="8" borderId="0" xfId="0" applyNumberFormat="1" applyFont="1" applyFill="1" applyAlignment="1">
      <alignment horizontal="left"/>
    </xf>
    <xf numFmtId="4" fontId="6" fillId="8" borderId="0" xfId="0" applyNumberFormat="1" applyFont="1" applyFill="1"/>
    <xf numFmtId="4" fontId="8" fillId="0" borderId="0" xfId="0" applyNumberFormat="1" applyFont="1"/>
    <xf numFmtId="4" fontId="8" fillId="2" borderId="0" xfId="0" applyNumberFormat="1" applyFont="1" applyFill="1"/>
    <xf numFmtId="166" fontId="8" fillId="2" borderId="0" xfId="0" applyNumberFormat="1" applyFont="1" applyFill="1"/>
    <xf numFmtId="4" fontId="8" fillId="17" borderId="0" xfId="0" applyNumberFormat="1" applyFont="1" applyFill="1" applyAlignment="1">
      <alignment horizontal="left"/>
    </xf>
    <xf numFmtId="4" fontId="8" fillId="17" borderId="0" xfId="0" applyNumberFormat="1" applyFont="1" applyFill="1"/>
    <xf numFmtId="166" fontId="8" fillId="17" borderId="0" xfId="0" applyNumberFormat="1" applyFont="1" applyFill="1"/>
    <xf numFmtId="4" fontId="8" fillId="17" borderId="0" xfId="0" applyNumberFormat="1" applyFont="1" applyFill="1" applyAlignment="1">
      <alignment horizontal="left" indent="1"/>
    </xf>
    <xf numFmtId="4" fontId="8" fillId="17" borderId="0" xfId="0" applyNumberFormat="1" applyFont="1" applyFill="1" applyAlignment="1">
      <alignment horizontal="left" indent="2"/>
    </xf>
    <xf numFmtId="4" fontId="8" fillId="17" borderId="0" xfId="0" applyNumberFormat="1" applyFont="1" applyFill="1" applyAlignment="1">
      <alignment horizontal="left" indent="3"/>
    </xf>
    <xf numFmtId="4" fontId="8" fillId="2" borderId="0" xfId="0" applyNumberFormat="1" applyFont="1" applyFill="1" applyAlignment="1">
      <alignment horizontal="left" indent="6"/>
    </xf>
    <xf numFmtId="4" fontId="6" fillId="17" borderId="0" xfId="0" applyNumberFormat="1" applyFont="1" applyFill="1" applyAlignment="1">
      <alignment horizontal="left"/>
    </xf>
    <xf numFmtId="4" fontId="6" fillId="17" borderId="0" xfId="0" applyNumberFormat="1" applyFont="1" applyFill="1" applyAlignment="1">
      <alignment horizontal="left" indent="1"/>
    </xf>
    <xf numFmtId="4" fontId="6" fillId="17" borderId="0" xfId="0" applyNumberFormat="1" applyFont="1" applyFill="1" applyAlignment="1">
      <alignment horizontal="left" indent="2"/>
    </xf>
    <xf numFmtId="4" fontId="6" fillId="17" borderId="0" xfId="0" applyNumberFormat="1" applyFont="1" applyFill="1" applyAlignment="1">
      <alignment horizontal="left" indent="3"/>
    </xf>
    <xf numFmtId="4" fontId="8" fillId="8" borderId="20" xfId="0" applyNumberFormat="1" applyFont="1" applyFill="1" applyBorder="1"/>
    <xf numFmtId="4" fontId="8" fillId="8" borderId="21" xfId="0" applyNumberFormat="1" applyFont="1" applyFill="1" applyBorder="1" applyAlignment="1">
      <alignment horizontal="center" vertical="center" wrapText="1"/>
    </xf>
    <xf numFmtId="4" fontId="8" fillId="8" borderId="22" xfId="0" applyNumberFormat="1" applyFont="1" applyFill="1" applyBorder="1" applyAlignment="1">
      <alignment horizontal="center" vertical="center" wrapText="1"/>
    </xf>
    <xf numFmtId="4" fontId="8" fillId="9" borderId="0" xfId="0" applyNumberFormat="1" applyFont="1" applyFill="1" applyAlignment="1">
      <alignment horizontal="left" wrapText="1" indent="4"/>
    </xf>
    <xf numFmtId="166" fontId="8" fillId="9" borderId="0" xfId="0" applyNumberFormat="1" applyFont="1" applyFill="1"/>
    <xf numFmtId="4" fontId="8" fillId="9" borderId="0" xfId="0" applyNumberFormat="1" applyFont="1" applyFill="1" applyAlignment="1">
      <alignment horizontal="left" indent="4"/>
    </xf>
    <xf numFmtId="4" fontId="8" fillId="9" borderId="0" xfId="0" applyNumberFormat="1" applyFont="1" applyFill="1"/>
    <xf numFmtId="4" fontId="6" fillId="15" borderId="0" xfId="0" applyNumberFormat="1" applyFont="1" applyFill="1" applyAlignment="1">
      <alignment horizontal="left" indent="5"/>
    </xf>
    <xf numFmtId="4" fontId="6" fillId="15" borderId="0" xfId="0" applyNumberFormat="1" applyFont="1" applyFill="1"/>
    <xf numFmtId="166" fontId="6" fillId="15" borderId="0" xfId="0" applyNumberFormat="1" applyFont="1" applyFill="1"/>
    <xf numFmtId="4" fontId="6" fillId="18" borderId="0" xfId="0" applyNumberFormat="1" applyFont="1" applyFill="1"/>
    <xf numFmtId="4" fontId="8" fillId="15" borderId="0" xfId="0" applyNumberFormat="1" applyFont="1" applyFill="1"/>
    <xf numFmtId="0" fontId="17" fillId="8" borderId="1" xfId="0" quotePrefix="1" applyFont="1" applyFill="1" applyBorder="1" applyAlignment="1">
      <alignment vertical="center" wrapText="1"/>
    </xf>
    <xf numFmtId="4" fontId="8" fillId="8" borderId="1" xfId="0" applyNumberFormat="1" applyFont="1" applyFill="1" applyBorder="1" applyAlignment="1">
      <alignment wrapText="1"/>
    </xf>
    <xf numFmtId="4" fontId="0" fillId="0" borderId="0" xfId="0" applyNumberFormat="1" applyAlignment="1">
      <alignment wrapText="1"/>
    </xf>
    <xf numFmtId="4" fontId="6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6" fillId="0" borderId="0" xfId="0" applyNumberFormat="1" applyFont="1" applyAlignment="1">
      <alignment horizontal="centerContinuous" vertical="center"/>
    </xf>
    <xf numFmtId="4" fontId="6" fillId="17" borderId="0" xfId="0" applyNumberFormat="1" applyFont="1" applyFill="1"/>
    <xf numFmtId="4" fontId="8" fillId="15" borderId="0" xfId="0" applyNumberFormat="1" applyFont="1" applyFill="1" applyAlignment="1">
      <alignment wrapText="1"/>
    </xf>
    <xf numFmtId="4" fontId="6" fillId="18" borderId="0" xfId="0" applyNumberFormat="1" applyFont="1" applyFill="1" applyAlignment="1">
      <alignment horizontal="left" wrapText="1" indent="5"/>
    </xf>
    <xf numFmtId="4" fontId="6" fillId="15" borderId="0" xfId="0" applyNumberFormat="1" applyFont="1" applyFill="1" applyAlignment="1">
      <alignment horizontal="left" wrapText="1" indent="5"/>
    </xf>
    <xf numFmtId="4" fontId="8" fillId="2" borderId="0" xfId="0" applyNumberFormat="1" applyFont="1" applyFill="1" applyAlignment="1">
      <alignment horizontal="left" wrapText="1" indent="6"/>
    </xf>
    <xf numFmtId="4" fontId="6" fillId="0" borderId="0" xfId="0" applyNumberFormat="1" applyFont="1" applyAlignment="1">
      <alignment horizontal="left" wrapText="1" indent="7"/>
    </xf>
    <xf numFmtId="4" fontId="6" fillId="0" borderId="0" xfId="0" applyNumberFormat="1" applyFont="1" applyAlignment="1">
      <alignment horizontal="left" wrapText="1" indent="8"/>
    </xf>
    <xf numFmtId="4" fontId="6" fillId="2" borderId="0" xfId="0" applyNumberFormat="1" applyFont="1" applyFill="1" applyAlignment="1">
      <alignment horizontal="left" wrapText="1" indent="5"/>
    </xf>
    <xf numFmtId="4" fontId="8" fillId="0" borderId="0" xfId="0" applyNumberFormat="1" applyFont="1" applyAlignment="1">
      <alignment horizontal="left" wrapText="1" indent="6"/>
    </xf>
    <xf numFmtId="4" fontId="8" fillId="15" borderId="0" xfId="0" applyNumberFormat="1" applyFont="1" applyFill="1" applyAlignment="1">
      <alignment horizontal="left" wrapText="1" indent="4"/>
    </xf>
    <xf numFmtId="4" fontId="8" fillId="8" borderId="1" xfId="0" applyNumberFormat="1" applyFont="1" applyFill="1" applyBorder="1" applyAlignment="1">
      <alignment horizontal="center" vertical="center" wrapText="1"/>
    </xf>
    <xf numFmtId="4" fontId="8" fillId="8" borderId="1" xfId="0" applyNumberFormat="1" applyFont="1" applyFill="1" applyBorder="1"/>
    <xf numFmtId="49" fontId="8" fillId="8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/>
    </xf>
    <xf numFmtId="4" fontId="2" fillId="6" borderId="15" xfId="0" applyNumberFormat="1" applyFont="1" applyFill="1" applyBorder="1" applyAlignment="1">
      <alignment vertical="center"/>
    </xf>
    <xf numFmtId="4" fontId="5" fillId="14" borderId="1" xfId="0" applyNumberFormat="1" applyFont="1" applyFill="1" applyBorder="1" applyAlignment="1">
      <alignment vertical="center" wrapText="1"/>
    </xf>
    <xf numFmtId="4" fontId="5" fillId="14" borderId="15" xfId="0" applyNumberFormat="1" applyFont="1" applyFill="1" applyBorder="1" applyAlignment="1">
      <alignment vertical="center" wrapText="1"/>
    </xf>
    <xf numFmtId="4" fontId="2" fillId="14" borderId="1" xfId="0" applyNumberFormat="1" applyFont="1" applyFill="1" applyBorder="1" applyAlignment="1">
      <alignment vertical="center" wrapText="1"/>
    </xf>
    <xf numFmtId="4" fontId="2" fillId="14" borderId="15" xfId="0" applyNumberFormat="1" applyFont="1" applyFill="1" applyBorder="1" applyAlignment="1">
      <alignment vertical="center" wrapText="1"/>
    </xf>
    <xf numFmtId="4" fontId="2" fillId="14" borderId="1" xfId="1" applyNumberFormat="1" applyFont="1" applyFill="1" applyBorder="1" applyAlignment="1">
      <alignment vertical="center" wrapText="1"/>
    </xf>
    <xf numFmtId="4" fontId="2" fillId="14" borderId="15" xfId="1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4" fillId="4" borderId="15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15" fillId="4" borderId="1" xfId="0" applyNumberFormat="1" applyFont="1" applyFill="1" applyBorder="1" applyAlignment="1">
      <alignment vertical="center" wrapText="1"/>
    </xf>
    <xf numFmtId="4" fontId="15" fillId="4" borderId="2" xfId="0" applyNumberFormat="1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4" fontId="2" fillId="9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6" borderId="15" xfId="0" applyNumberFormat="1" applyFont="1" applyFill="1" applyBorder="1" applyAlignment="1">
      <alignment vertical="center" wrapText="1"/>
    </xf>
    <xf numFmtId="4" fontId="2" fillId="5" borderId="1" xfId="1" applyNumberFormat="1" applyFont="1" applyFill="1" applyBorder="1" applyAlignment="1">
      <alignment vertical="center" wrapText="1"/>
    </xf>
    <xf numFmtId="4" fontId="2" fillId="14" borderId="3" xfId="0" applyNumberFormat="1" applyFont="1" applyFill="1" applyBorder="1" applyAlignment="1">
      <alignment vertical="center" wrapText="1"/>
    </xf>
    <xf numFmtId="4" fontId="2" fillId="14" borderId="13" xfId="0" applyNumberFormat="1" applyFont="1" applyFill="1" applyBorder="1" applyAlignment="1">
      <alignment vertical="center" wrapText="1"/>
    </xf>
    <xf numFmtId="4" fontId="2" fillId="5" borderId="15" xfId="0" applyNumberFormat="1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4" fontId="6" fillId="0" borderId="0" xfId="0" applyNumberFormat="1" applyFont="1" applyAlignment="1">
      <alignment horizontal="left" indent="2"/>
    </xf>
    <xf numFmtId="4" fontId="8" fillId="15" borderId="0" xfId="0" applyNumberFormat="1" applyFont="1" applyFill="1" applyAlignment="1">
      <alignment horizontal="left" wrapText="1" indent="5"/>
    </xf>
    <xf numFmtId="0" fontId="6" fillId="0" borderId="4" xfId="0" applyFont="1" applyBorder="1" applyAlignment="1">
      <alignment wrapText="1"/>
    </xf>
    <xf numFmtId="4" fontId="6" fillId="0" borderId="18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4" fontId="6" fillId="0" borderId="0" xfId="0" applyNumberFormat="1" applyFont="1" applyAlignment="1">
      <alignment horizontal="left" wrapText="1" indent="4"/>
    </xf>
    <xf numFmtId="4" fontId="2" fillId="14" borderId="24" xfId="0" applyNumberFormat="1" applyFont="1" applyFill="1" applyBorder="1" applyAlignment="1">
      <alignment vertical="center" wrapText="1"/>
    </xf>
    <xf numFmtId="3" fontId="2" fillId="5" borderId="23" xfId="0" applyNumberFormat="1" applyFont="1" applyFill="1" applyBorder="1" applyAlignment="1">
      <alignment vertical="center" wrapText="1"/>
    </xf>
    <xf numFmtId="3" fontId="2" fillId="0" borderId="23" xfId="0" applyNumberFormat="1" applyFont="1" applyBorder="1" applyAlignment="1">
      <alignment vertical="center" wrapText="1"/>
    </xf>
    <xf numFmtId="3" fontId="13" fillId="10" borderId="23" xfId="0" applyNumberFormat="1" applyFont="1" applyFill="1" applyBorder="1" applyAlignment="1">
      <alignment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167" fontId="20" fillId="5" borderId="1" xfId="0" applyNumberFormat="1" applyFont="1" applyFill="1" applyBorder="1" applyAlignment="1">
      <alignment vertical="center" wrapText="1"/>
    </xf>
    <xf numFmtId="3" fontId="7" fillId="16" borderId="11" xfId="0" applyNumberFormat="1" applyFont="1" applyFill="1" applyBorder="1" applyAlignment="1">
      <alignment horizontal="center" vertical="center" wrapText="1"/>
    </xf>
    <xf numFmtId="167" fontId="20" fillId="0" borderId="25" xfId="0" applyNumberFormat="1" applyFont="1" applyBorder="1" applyAlignment="1">
      <alignment vertical="center" wrapText="1"/>
    </xf>
    <xf numFmtId="4" fontId="8" fillId="8" borderId="1" xfId="0" applyNumberFormat="1" applyFont="1" applyFill="1" applyBorder="1" applyAlignment="1">
      <alignment horizontal="center" vertical="center"/>
    </xf>
    <xf numFmtId="4" fontId="8" fillId="2" borderId="26" xfId="0" applyNumberFormat="1" applyFont="1" applyFill="1" applyBorder="1"/>
    <xf numFmtId="4" fontId="6" fillId="0" borderId="0" xfId="0" applyNumberFormat="1" applyFont="1" applyAlignment="1">
      <alignment horizontal="left" indent="3"/>
    </xf>
    <xf numFmtId="4" fontId="6" fillId="0" borderId="0" xfId="0" applyNumberFormat="1" applyFont="1" applyAlignment="1">
      <alignment horizontal="left" indent="4"/>
    </xf>
    <xf numFmtId="4" fontId="15" fillId="10" borderId="1" xfId="0" applyNumberFormat="1" applyFont="1" applyFill="1" applyBorder="1" applyAlignment="1">
      <alignment vertical="center" wrapText="1"/>
    </xf>
    <xf numFmtId="0" fontId="19" fillId="14" borderId="2" xfId="0" applyFont="1" applyFill="1" applyBorder="1" applyAlignment="1">
      <alignment horizontal="left" vertical="center" wrapText="1"/>
    </xf>
    <xf numFmtId="0" fontId="19" fillId="14" borderId="1" xfId="0" applyFont="1" applyFill="1" applyBorder="1" applyAlignment="1">
      <alignment horizontal="left" vertical="center" wrapText="1"/>
    </xf>
    <xf numFmtId="0" fontId="19" fillId="1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4" fontId="19" fillId="14" borderId="1" xfId="0" applyNumberFormat="1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2" fillId="8" borderId="1" xfId="0" applyNumberFormat="1" applyFont="1" applyFill="1" applyBorder="1" applyAlignment="1">
      <alignment vertical="center" wrapText="1"/>
    </xf>
    <xf numFmtId="4" fontId="2" fillId="7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2" fillId="5" borderId="3" xfId="0" applyNumberFormat="1" applyFont="1" applyFill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19" fillId="5" borderId="3" xfId="0" applyNumberFormat="1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4" fontId="19" fillId="0" borderId="3" xfId="0" applyNumberFormat="1" applyFont="1" applyBorder="1" applyAlignment="1">
      <alignment vertical="center" wrapText="1"/>
    </xf>
    <xf numFmtId="49" fontId="8" fillId="8" borderId="1" xfId="0" applyNumberFormat="1" applyFont="1" applyFill="1" applyBorder="1" applyAlignment="1">
      <alignment horizontal="left" vertical="center"/>
    </xf>
    <xf numFmtId="0" fontId="6" fillId="0" borderId="6" xfId="0" applyFont="1" applyBorder="1" applyAlignment="1">
      <alignment wrapText="1"/>
    </xf>
    <xf numFmtId="0" fontId="6" fillId="0" borderId="17" xfId="0" applyFont="1" applyBorder="1" applyAlignment="1">
      <alignment wrapText="1"/>
    </xf>
    <xf numFmtId="168" fontId="6" fillId="0" borderId="14" xfId="0" applyNumberFormat="1" applyFont="1" applyBorder="1" applyAlignment="1">
      <alignment wrapText="1"/>
    </xf>
    <xf numFmtId="168" fontId="6" fillId="0" borderId="15" xfId="0" applyNumberFormat="1" applyFont="1" applyBorder="1" applyAlignment="1">
      <alignment wrapText="1"/>
    </xf>
    <xf numFmtId="168" fontId="6" fillId="2" borderId="14" xfId="0" applyNumberFormat="1" applyFont="1" applyFill="1" applyBorder="1" applyAlignment="1">
      <alignment wrapText="1"/>
    </xf>
    <xf numFmtId="4" fontId="6" fillId="2" borderId="18" xfId="0" applyNumberFormat="1" applyFont="1" applyFill="1" applyBorder="1" applyAlignment="1">
      <alignment wrapText="1"/>
    </xf>
    <xf numFmtId="4" fontId="4" fillId="0" borderId="0" xfId="0" applyNumberFormat="1" applyFont="1" applyAlignment="1">
      <alignment horizontal="right" vertical="center" wrapText="1"/>
    </xf>
    <xf numFmtId="4" fontId="3" fillId="12" borderId="9" xfId="0" applyNumberFormat="1" applyFont="1" applyFill="1" applyBorder="1" applyAlignment="1">
      <alignment horizontal="center" vertical="center" wrapText="1"/>
    </xf>
    <xf numFmtId="4" fontId="2" fillId="20" borderId="8" xfId="0" applyNumberFormat="1" applyFont="1" applyFill="1" applyBorder="1" applyAlignment="1">
      <alignment horizontal="center" vertical="center" wrapText="1"/>
    </xf>
    <xf numFmtId="4" fontId="2" fillId="20" borderId="8" xfId="1" applyNumberFormat="1" applyFont="1" applyFill="1" applyBorder="1" applyAlignment="1">
      <alignment horizontal="center" vertical="center" wrapText="1"/>
    </xf>
    <xf numFmtId="4" fontId="19" fillId="5" borderId="1" xfId="0" applyNumberFormat="1" applyFont="1" applyFill="1" applyBorder="1" applyAlignment="1">
      <alignment vertical="center" wrapText="1"/>
    </xf>
    <xf numFmtId="4" fontId="2" fillId="5" borderId="8" xfId="0" applyNumberFormat="1" applyFont="1" applyFill="1" applyBorder="1" applyAlignment="1">
      <alignment vertical="center" wrapText="1"/>
    </xf>
    <xf numFmtId="4" fontId="2" fillId="5" borderId="8" xfId="1" applyNumberFormat="1" applyFont="1" applyFill="1" applyBorder="1" applyAlignment="1">
      <alignment vertical="center" wrapText="1"/>
    </xf>
    <xf numFmtId="4" fontId="2" fillId="10" borderId="1" xfId="0" applyNumberFormat="1" applyFont="1" applyFill="1" applyBorder="1" applyAlignment="1">
      <alignment vertical="center" wrapText="1"/>
    </xf>
    <xf numFmtId="4" fontId="2" fillId="10" borderId="1" xfId="1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2" fontId="8" fillId="8" borderId="1" xfId="0" applyNumberFormat="1" applyFont="1" applyFill="1" applyBorder="1" applyAlignment="1">
      <alignment wrapText="1"/>
    </xf>
    <xf numFmtId="165" fontId="0" fillId="0" borderId="0" xfId="0" applyNumberFormat="1"/>
    <xf numFmtId="165" fontId="6" fillId="0" borderId="0" xfId="0" applyNumberFormat="1" applyFont="1"/>
    <xf numFmtId="165" fontId="6" fillId="0" borderId="0" xfId="0" applyNumberFormat="1" applyFont="1" applyAlignment="1">
      <alignment wrapText="1"/>
    </xf>
    <xf numFmtId="4" fontId="8" fillId="2" borderId="0" xfId="0" applyNumberFormat="1" applyFont="1" applyFill="1" applyAlignment="1">
      <alignment horizontal="left" indent="2"/>
    </xf>
    <xf numFmtId="4" fontId="11" fillId="11" borderId="0" xfId="0" applyNumberFormat="1" applyFont="1" applyFill="1" applyAlignment="1">
      <alignment wrapText="1"/>
    </xf>
    <xf numFmtId="0" fontId="11" fillId="11" borderId="27" xfId="0" applyFont="1" applyFill="1" applyBorder="1" applyAlignment="1">
      <alignment wrapText="1"/>
    </xf>
    <xf numFmtId="4" fontId="11" fillId="11" borderId="27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4" fontId="6" fillId="0" borderId="0" xfId="0" applyNumberFormat="1" applyFont="1" applyAlignment="1">
      <alignment horizontal="left" wrapText="1" indent="6"/>
    </xf>
    <xf numFmtId="165" fontId="6" fillId="0" borderId="0" xfId="0" applyNumberFormat="1" applyFont="1" applyAlignment="1">
      <alignment horizontal="centerContinuous" wrapText="1"/>
    </xf>
    <xf numFmtId="165" fontId="6" fillId="17" borderId="0" xfId="0" applyNumberFormat="1" applyFont="1" applyFill="1"/>
    <xf numFmtId="165" fontId="8" fillId="15" borderId="0" xfId="0" applyNumberFormat="1" applyFont="1" applyFill="1" applyAlignment="1">
      <alignment wrapText="1"/>
    </xf>
    <xf numFmtId="165" fontId="6" fillId="8" borderId="0" xfId="0" applyNumberFormat="1" applyFont="1" applyFill="1"/>
    <xf numFmtId="165" fontId="8" fillId="17" borderId="0" xfId="0" applyNumberFormat="1" applyFont="1" applyFill="1"/>
    <xf numFmtId="165" fontId="8" fillId="9" borderId="0" xfId="0" applyNumberFormat="1" applyFont="1" applyFill="1"/>
    <xf numFmtId="165" fontId="6" fillId="2" borderId="0" xfId="0" applyNumberFormat="1" applyFont="1" applyFill="1"/>
    <xf numFmtId="165" fontId="8" fillId="0" borderId="0" xfId="0" applyNumberFormat="1" applyFont="1"/>
    <xf numFmtId="165" fontId="8" fillId="9" borderId="0" xfId="0" applyNumberFormat="1" applyFont="1" applyFill="1" applyAlignment="1">
      <alignment wrapText="1"/>
    </xf>
    <xf numFmtId="4" fontId="11" fillId="21" borderId="28" xfId="0" applyNumberFormat="1" applyFont="1" applyFill="1" applyBorder="1" applyAlignment="1">
      <alignment horizontal="left"/>
    </xf>
    <xf numFmtId="4" fontId="11" fillId="21" borderId="29" xfId="0" applyNumberFormat="1" applyFont="1" applyFill="1" applyBorder="1"/>
    <xf numFmtId="4" fontId="11" fillId="21" borderId="28" xfId="0" applyNumberFormat="1" applyFont="1" applyFill="1" applyBorder="1"/>
    <xf numFmtId="4" fontId="8" fillId="17" borderId="26" xfId="0" applyNumberFormat="1" applyFont="1" applyFill="1" applyBorder="1"/>
    <xf numFmtId="4" fontId="8" fillId="2" borderId="28" xfId="0" applyNumberFormat="1" applyFont="1" applyFill="1" applyBorder="1" applyAlignment="1">
      <alignment horizontal="left" indent="2"/>
    </xf>
    <xf numFmtId="4" fontId="8" fillId="2" borderId="29" xfId="0" applyNumberFormat="1" applyFont="1" applyFill="1" applyBorder="1"/>
    <xf numFmtId="4" fontId="8" fillId="2" borderId="28" xfId="0" applyNumberFormat="1" applyFont="1" applyFill="1" applyBorder="1"/>
    <xf numFmtId="4" fontId="8" fillId="4" borderId="0" xfId="0" applyNumberFormat="1" applyFont="1" applyFill="1" applyAlignment="1">
      <alignment horizontal="left" wrapText="1" indent="3"/>
    </xf>
    <xf numFmtId="4" fontId="8" fillId="4" borderId="26" xfId="0" applyNumberFormat="1" applyFont="1" applyFill="1" applyBorder="1"/>
    <xf numFmtId="4" fontId="8" fillId="4" borderId="0" xfId="0" applyNumberFormat="1" applyFont="1" applyFill="1"/>
    <xf numFmtId="4" fontId="6" fillId="0" borderId="28" xfId="0" applyNumberFormat="1" applyFont="1" applyBorder="1" applyAlignment="1">
      <alignment horizontal="left" wrapText="1" indent="4"/>
    </xf>
    <xf numFmtId="4" fontId="6" fillId="0" borderId="29" xfId="0" applyNumberFormat="1" applyFont="1" applyBorder="1"/>
    <xf numFmtId="4" fontId="6" fillId="0" borderId="28" xfId="0" applyNumberFormat="1" applyFont="1" applyBorder="1"/>
    <xf numFmtId="4" fontId="8" fillId="4" borderId="28" xfId="0" applyNumberFormat="1" applyFont="1" applyFill="1" applyBorder="1" applyAlignment="1">
      <alignment horizontal="left" wrapText="1" indent="3"/>
    </xf>
    <xf numFmtId="4" fontId="8" fillId="0" borderId="29" xfId="0" applyNumberFormat="1" applyFont="1" applyBorder="1"/>
    <xf numFmtId="4" fontId="8" fillId="0" borderId="28" xfId="0" applyNumberFormat="1" applyFont="1" applyBorder="1"/>
    <xf numFmtId="4" fontId="6" fillId="0" borderId="26" xfId="0" applyNumberFormat="1" applyFont="1" applyBorder="1"/>
    <xf numFmtId="4" fontId="8" fillId="22" borderId="0" xfId="0" applyNumberFormat="1" applyFont="1" applyFill="1" applyAlignment="1">
      <alignment horizontal="left" wrapText="1" indent="3"/>
    </xf>
    <xf numFmtId="4" fontId="8" fillId="0" borderId="26" xfId="0" applyNumberFormat="1" applyFont="1" applyBorder="1"/>
    <xf numFmtId="4" fontId="8" fillId="0" borderId="30" xfId="0" applyNumberFormat="1" applyFont="1" applyBorder="1" applyAlignment="1">
      <alignment horizontal="left"/>
    </xf>
    <xf numFmtId="4" fontId="8" fillId="0" borderId="31" xfId="0" applyNumberFormat="1" applyFont="1" applyBorder="1"/>
    <xf numFmtId="4" fontId="8" fillId="0" borderId="30" xfId="0" applyNumberFormat="1" applyFont="1" applyBorder="1"/>
    <xf numFmtId="4" fontId="6" fillId="23" borderId="0" xfId="0" applyNumberFormat="1" applyFont="1" applyFill="1" applyAlignment="1">
      <alignment horizontal="left" indent="1"/>
    </xf>
    <xf numFmtId="4" fontId="6" fillId="23" borderId="0" xfId="0" applyNumberFormat="1" applyFont="1" applyFill="1"/>
    <xf numFmtId="4" fontId="6" fillId="19" borderId="0" xfId="0" applyNumberFormat="1" applyFont="1" applyFill="1"/>
    <xf numFmtId="4" fontId="6" fillId="19" borderId="0" xfId="0" applyNumberFormat="1" applyFont="1" applyFill="1" applyAlignment="1">
      <alignment horizontal="left"/>
    </xf>
    <xf numFmtId="4" fontId="2" fillId="10" borderId="3" xfId="0" applyNumberFormat="1" applyFont="1" applyFill="1" applyBorder="1" applyAlignment="1">
      <alignment vertical="center" wrapText="1"/>
    </xf>
    <xf numFmtId="4" fontId="2" fillId="5" borderId="23" xfId="0" applyNumberFormat="1" applyFont="1" applyFill="1" applyBorder="1" applyAlignment="1">
      <alignment vertical="center" wrapText="1"/>
    </xf>
    <xf numFmtId="4" fontId="3" fillId="12" borderId="16" xfId="0" applyNumberFormat="1" applyFont="1" applyFill="1" applyBorder="1" applyAlignment="1">
      <alignment horizontal="center" vertical="center" wrapText="1"/>
    </xf>
    <xf numFmtId="4" fontId="4" fillId="12" borderId="1" xfId="0" applyNumberFormat="1" applyFont="1" applyFill="1" applyBorder="1" applyAlignment="1">
      <alignment horizontal="center" vertical="center" wrapText="1"/>
    </xf>
    <xf numFmtId="4" fontId="2" fillId="16" borderId="8" xfId="0" applyNumberFormat="1" applyFont="1" applyFill="1" applyBorder="1" applyAlignment="1">
      <alignment horizontal="center" vertical="center" wrapText="1"/>
    </xf>
    <xf numFmtId="4" fontId="2" fillId="16" borderId="8" xfId="1" applyNumberFormat="1" applyFont="1" applyFill="1" applyBorder="1" applyAlignment="1">
      <alignment horizontal="center" vertical="center" wrapText="1"/>
    </xf>
    <xf numFmtId="4" fontId="2" fillId="16" borderId="14" xfId="0" applyNumberFormat="1" applyFont="1" applyFill="1" applyBorder="1" applyAlignment="1">
      <alignment horizontal="center" vertical="center" wrapText="1"/>
    </xf>
    <xf numFmtId="4" fontId="14" fillId="16" borderId="8" xfId="0" applyNumberFormat="1" applyFont="1" applyFill="1" applyBorder="1" applyAlignment="1">
      <alignment horizontal="center" vertical="center" wrapText="1"/>
    </xf>
    <xf numFmtId="4" fontId="14" fillId="16" borderId="17" xfId="0" applyNumberFormat="1" applyFont="1" applyFill="1" applyBorder="1" applyAlignment="1">
      <alignment horizontal="center" vertical="center" wrapText="1"/>
    </xf>
    <xf numFmtId="4" fontId="2" fillId="16" borderId="12" xfId="0" applyNumberFormat="1" applyFont="1" applyFill="1" applyBorder="1" applyAlignment="1">
      <alignment horizontal="center" vertical="center" wrapText="1"/>
    </xf>
    <xf numFmtId="4" fontId="20" fillId="14" borderId="3" xfId="0" applyNumberFormat="1" applyFont="1" applyFill="1" applyBorder="1" applyAlignment="1">
      <alignment vertical="center" wrapText="1"/>
    </xf>
    <xf numFmtId="4" fontId="20" fillId="14" borderId="1" xfId="0" applyNumberFormat="1" applyFont="1" applyFill="1" applyBorder="1" applyAlignment="1">
      <alignment vertical="center" wrapText="1"/>
    </xf>
    <xf numFmtId="4" fontId="15" fillId="4" borderId="3" xfId="0" applyNumberFormat="1" applyFont="1" applyFill="1" applyBorder="1" applyAlignment="1">
      <alignment vertical="center" wrapText="1"/>
    </xf>
    <xf numFmtId="4" fontId="2" fillId="8" borderId="15" xfId="0" applyNumberFormat="1" applyFont="1" applyFill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 wrapText="1"/>
    </xf>
    <xf numFmtId="4" fontId="13" fillId="10" borderId="3" xfId="0" applyNumberFormat="1" applyFont="1" applyFill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 wrapText="1"/>
    </xf>
    <xf numFmtId="4" fontId="20" fillId="5" borderId="3" xfId="0" applyNumberFormat="1" applyFont="1" applyFill="1" applyBorder="1" applyAlignment="1">
      <alignment vertical="center" wrapText="1"/>
    </xf>
    <xf numFmtId="4" fontId="20" fillId="5" borderId="1" xfId="0" applyNumberFormat="1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4" fontId="20" fillId="0" borderId="3" xfId="0" applyNumberFormat="1" applyFont="1" applyBorder="1" applyAlignment="1">
      <alignment vertical="center" wrapText="1"/>
    </xf>
    <xf numFmtId="4" fontId="2" fillId="5" borderId="14" xfId="0" applyNumberFormat="1" applyFont="1" applyFill="1" applyBorder="1" applyAlignment="1">
      <alignment vertical="center" wrapText="1"/>
    </xf>
    <xf numFmtId="4" fontId="2" fillId="10" borderId="15" xfId="0" applyNumberFormat="1" applyFont="1" applyFill="1" applyBorder="1" applyAlignment="1">
      <alignment vertical="center" wrapText="1"/>
    </xf>
    <xf numFmtId="4" fontId="2" fillId="3" borderId="15" xfId="0" applyNumberFormat="1" applyFont="1" applyFill="1" applyBorder="1" applyAlignment="1">
      <alignment vertical="center" wrapText="1"/>
    </xf>
    <xf numFmtId="4" fontId="2" fillId="7" borderId="15" xfId="0" applyNumberFormat="1" applyFont="1" applyFill="1" applyBorder="1" applyAlignment="1">
      <alignment vertical="center" wrapText="1"/>
    </xf>
    <xf numFmtId="3" fontId="0" fillId="0" borderId="0" xfId="0" applyNumberFormat="1"/>
    <xf numFmtId="3" fontId="6" fillId="0" borderId="0" xfId="0" applyNumberFormat="1" applyFont="1"/>
    <xf numFmtId="3" fontId="6" fillId="0" borderId="0" xfId="0" applyNumberFormat="1" applyFont="1" applyAlignment="1">
      <alignment wrapText="1"/>
    </xf>
    <xf numFmtId="3" fontId="6" fillId="0" borderId="18" xfId="0" applyNumberFormat="1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2" borderId="18" xfId="0" applyNumberFormat="1" applyFont="1" applyFill="1" applyBorder="1" applyAlignment="1">
      <alignment wrapText="1"/>
    </xf>
    <xf numFmtId="3" fontId="9" fillId="0" borderId="0" xfId="0" applyNumberFormat="1" applyFont="1" applyAlignment="1">
      <alignment horizontal="centerContinuous" vertical="center" wrapText="1"/>
    </xf>
    <xf numFmtId="3" fontId="11" fillId="11" borderId="27" xfId="0" applyNumberFormat="1" applyFont="1" applyFill="1" applyBorder="1" applyAlignment="1">
      <alignment wrapText="1"/>
    </xf>
    <xf numFmtId="3" fontId="8" fillId="8" borderId="1" xfId="0" applyNumberFormat="1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/>
    </xf>
    <xf numFmtId="3" fontId="11" fillId="11" borderId="0" xfId="0" applyNumberFormat="1" applyFont="1" applyFill="1" applyAlignment="1">
      <alignment wrapText="1"/>
    </xf>
    <xf numFmtId="3" fontId="6" fillId="19" borderId="0" xfId="0" applyNumberFormat="1" applyFont="1" applyFill="1"/>
    <xf numFmtId="3" fontId="6" fillId="23" borderId="0" xfId="0" applyNumberFormat="1" applyFont="1" applyFill="1"/>
    <xf numFmtId="3" fontId="8" fillId="2" borderId="0" xfId="0" applyNumberFormat="1" applyFont="1" applyFill="1"/>
    <xf numFmtId="3" fontId="0" fillId="0" borderId="0" xfId="0" applyNumberFormat="1" applyAlignment="1">
      <alignment horizontal="centerContinuous"/>
    </xf>
    <xf numFmtId="3" fontId="8" fillId="8" borderId="21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3" fontId="8" fillId="2" borderId="1" xfId="0" applyNumberFormat="1" applyFont="1" applyFill="1" applyBorder="1" applyAlignment="1">
      <alignment wrapText="1"/>
    </xf>
    <xf numFmtId="3" fontId="8" fillId="8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3" fontId="6" fillId="0" borderId="3" xfId="0" applyNumberFormat="1" applyFont="1" applyBorder="1" applyAlignment="1">
      <alignment wrapText="1"/>
    </xf>
    <xf numFmtId="3" fontId="9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centerContinuous" wrapText="1"/>
    </xf>
    <xf numFmtId="0" fontId="11" fillId="13" borderId="0" xfId="0" applyNumberFormat="1" applyFont="1" applyFill="1" applyAlignment="1">
      <alignment horizontal="center" vertical="center" wrapText="1"/>
    </xf>
    <xf numFmtId="0" fontId="8" fillId="15" borderId="0" xfId="0" applyNumberFormat="1" applyFont="1" applyFill="1" applyAlignment="1">
      <alignment horizontal="left" wrapText="1" indent="5"/>
    </xf>
    <xf numFmtId="0" fontId="6" fillId="8" borderId="0" xfId="0" applyNumberFormat="1" applyFont="1" applyFill="1" applyAlignment="1">
      <alignment horizontal="left" wrapText="1"/>
    </xf>
    <xf numFmtId="0" fontId="8" fillId="9" borderId="0" xfId="0" applyNumberFormat="1" applyFont="1" applyFill="1" applyAlignment="1">
      <alignment wrapText="1"/>
    </xf>
    <xf numFmtId="0" fontId="8" fillId="9" borderId="0" xfId="0" applyNumberFormat="1" applyFont="1" applyFill="1" applyAlignment="1">
      <alignment horizontal="left" wrapText="1" indent="4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wrapText="1"/>
    </xf>
    <xf numFmtId="0" fontId="11" fillId="11" borderId="0" xfId="0" applyNumberFormat="1" applyFont="1" applyFill="1" applyAlignment="1">
      <alignment wrapText="1"/>
    </xf>
    <xf numFmtId="4" fontId="6" fillId="0" borderId="0" xfId="0" applyNumberFormat="1" applyFont="1" applyFill="1"/>
    <xf numFmtId="4" fontId="6" fillId="0" borderId="0" xfId="0" applyNumberFormat="1" applyFont="1" applyFill="1" applyAlignment="1">
      <alignment horizontal="left"/>
    </xf>
    <xf numFmtId="4" fontId="6" fillId="0" borderId="0" xfId="0" applyNumberFormat="1" applyFont="1" applyFill="1" applyAlignment="1">
      <alignment horizontal="left" wrapText="1" indent="3"/>
    </xf>
    <xf numFmtId="4" fontId="8" fillId="0" borderId="0" xfId="0" applyNumberFormat="1" applyFont="1" applyFill="1" applyAlignment="1">
      <alignment horizontal="left" wrapText="1" indent="2"/>
    </xf>
    <xf numFmtId="4" fontId="6" fillId="0" borderId="0" xfId="0" applyNumberFormat="1" applyFont="1" applyFill="1" applyAlignment="1">
      <alignment horizontal="left" wrapText="1" indent="4"/>
    </xf>
    <xf numFmtId="3" fontId="6" fillId="0" borderId="0" xfId="0" applyNumberFormat="1" applyFont="1" applyFill="1"/>
    <xf numFmtId="4" fontId="27" fillId="0" borderId="12" xfId="0" applyNumberFormat="1" applyFont="1" applyFill="1" applyBorder="1" applyAlignment="1">
      <alignment horizontal="left" vertical="center" wrapText="1"/>
    </xf>
    <xf numFmtId="168" fontId="25" fillId="0" borderId="19" xfId="0" applyNumberFormat="1" applyFont="1" applyFill="1" applyBorder="1" applyAlignment="1">
      <alignment wrapText="1"/>
    </xf>
    <xf numFmtId="3" fontId="25" fillId="0" borderId="0" xfId="0" applyNumberFormat="1" applyFont="1" applyFill="1" applyBorder="1" applyAlignment="1">
      <alignment wrapText="1"/>
    </xf>
    <xf numFmtId="4" fontId="25" fillId="0" borderId="0" xfId="0" applyNumberFormat="1" applyFont="1" applyFill="1" applyBorder="1" applyAlignment="1">
      <alignment wrapText="1"/>
    </xf>
    <xf numFmtId="166" fontId="25" fillId="0" borderId="0" xfId="0" applyNumberFormat="1" applyFont="1" applyFill="1" applyBorder="1" applyAlignment="1">
      <alignment wrapText="1"/>
    </xf>
    <xf numFmtId="166" fontId="25" fillId="0" borderId="17" xfId="0" applyNumberFormat="1" applyFont="1" applyFill="1" applyBorder="1" applyAlignment="1">
      <alignment wrapText="1"/>
    </xf>
    <xf numFmtId="168" fontId="26" fillId="0" borderId="19" xfId="0" applyNumberFormat="1" applyFont="1" applyFill="1" applyBorder="1" applyAlignment="1">
      <alignment wrapText="1"/>
    </xf>
    <xf numFmtId="3" fontId="26" fillId="0" borderId="0" xfId="0" applyNumberFormat="1" applyFont="1" applyFill="1" applyBorder="1" applyAlignment="1">
      <alignment wrapText="1"/>
    </xf>
    <xf numFmtId="4" fontId="26" fillId="0" borderId="0" xfId="0" applyNumberFormat="1" applyFont="1" applyFill="1" applyBorder="1" applyAlignment="1">
      <alignment wrapText="1"/>
    </xf>
    <xf numFmtId="166" fontId="26" fillId="0" borderId="0" xfId="0" applyNumberFormat="1" applyFont="1" applyFill="1" applyBorder="1" applyAlignment="1">
      <alignment wrapText="1"/>
    </xf>
    <xf numFmtId="166" fontId="26" fillId="0" borderId="17" xfId="0" applyNumberFormat="1" applyFont="1" applyFill="1" applyBorder="1" applyAlignment="1">
      <alignment wrapText="1"/>
    </xf>
    <xf numFmtId="0" fontId="25" fillId="0" borderId="19" xfId="0" applyFont="1" applyFill="1" applyBorder="1" applyAlignment="1">
      <alignment horizontal="left" wrapText="1"/>
    </xf>
    <xf numFmtId="169" fontId="25" fillId="0" borderId="0" xfId="0" applyNumberFormat="1" applyFont="1" applyFill="1" applyBorder="1" applyAlignment="1">
      <alignment wrapText="1"/>
    </xf>
    <xf numFmtId="169" fontId="26" fillId="0" borderId="0" xfId="0" applyNumberFormat="1" applyFont="1" applyFill="1" applyBorder="1" applyAlignment="1">
      <alignment wrapText="1"/>
    </xf>
    <xf numFmtId="0" fontId="27" fillId="0" borderId="12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4" fontId="8" fillId="15" borderId="29" xfId="0" applyNumberFormat="1" applyFont="1" applyFill="1" applyBorder="1"/>
    <xf numFmtId="2" fontId="6" fillId="0" borderId="18" xfId="0" applyNumberFormat="1" applyFont="1" applyBorder="1" applyAlignment="1">
      <alignment wrapText="1"/>
    </xf>
    <xf numFmtId="2" fontId="6" fillId="0" borderId="5" xfId="0" applyNumberFormat="1" applyFont="1" applyBorder="1" applyAlignment="1">
      <alignment wrapText="1"/>
    </xf>
    <xf numFmtId="2" fontId="6" fillId="2" borderId="18" xfId="0" applyNumberFormat="1" applyFont="1" applyFill="1" applyBorder="1" applyAlignment="1">
      <alignment wrapText="1"/>
    </xf>
    <xf numFmtId="2" fontId="6" fillId="0" borderId="0" xfId="0" applyNumberFormat="1" applyFont="1" applyAlignment="1">
      <alignment wrapText="1"/>
    </xf>
    <xf numFmtId="2" fontId="6" fillId="0" borderId="4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8" fillId="2" borderId="1" xfId="0" applyNumberFormat="1" applyFont="1" applyFill="1" applyBorder="1" applyAlignment="1">
      <alignment wrapText="1"/>
    </xf>
    <xf numFmtId="2" fontId="9" fillId="0" borderId="0" xfId="0" applyNumberFormat="1" applyFont="1" applyAlignment="1">
      <alignment horizontal="center" vertical="center" wrapText="1"/>
    </xf>
    <xf numFmtId="4" fontId="6" fillId="0" borderId="7" xfId="0" applyNumberFormat="1" applyFont="1" applyBorder="1" applyAlignment="1">
      <alignment wrapText="1"/>
    </xf>
    <xf numFmtId="4" fontId="6" fillId="0" borderId="2" xfId="0" applyNumberFormat="1" applyFont="1" applyBorder="1" applyAlignment="1">
      <alignment wrapText="1"/>
    </xf>
    <xf numFmtId="4" fontId="6" fillId="2" borderId="7" xfId="0" applyNumberFormat="1" applyFont="1" applyFill="1" applyBorder="1" applyAlignment="1">
      <alignment wrapText="1"/>
    </xf>
    <xf numFmtId="4" fontId="6" fillId="4" borderId="1" xfId="0" applyNumberFormat="1" applyFont="1" applyFill="1" applyBorder="1" applyAlignment="1">
      <alignment wrapText="1"/>
    </xf>
    <xf numFmtId="10" fontId="6" fillId="0" borderId="0" xfId="7" applyNumberFormat="1" applyFont="1"/>
  </cellXfs>
  <cellStyles count="8">
    <cellStyle name="Normalno" xfId="0" builtinId="0"/>
    <cellStyle name="Postotak" xfId="7" builtinId="5"/>
    <cellStyle name="SAPBEXaggData" xfId="4"/>
    <cellStyle name="SAPBEXformats" xfId="3"/>
    <cellStyle name="SAPBEXHLevel3" xfId="6"/>
    <cellStyle name="SAPBEXstdData" xfId="5"/>
    <cellStyle name="SAPBEXstdItem" xfId="2"/>
    <cellStyle name="Zarez" xfId="1" builtinId="3"/>
  </cellStyles>
  <dxfs count="1374">
    <dxf>
      <numFmt numFmtId="0" formatCode="General"/>
    </dxf>
    <dxf>
      <numFmt numFmtId="0" formatCode="General"/>
    </dxf>
    <dxf>
      <alignment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70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7" formatCode="#.##0"/>
      <alignment horizontal="general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numFmt numFmtId="165" formatCode="0.0"/>
    </dxf>
    <dxf>
      <numFmt numFmtId="165" formatCode="0.0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color theme="1"/>
      </font>
    </dxf>
    <dxf>
      <font>
        <color theme="1"/>
      </font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 patternType="solid">
          <fgColor indexed="64"/>
          <bgColor theme="9" tint="0.39997558519241921"/>
        </patternFill>
      </fill>
      <alignment wrapText="1"/>
    </dxf>
    <dxf>
      <font>
        <i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numFmt numFmtId="165" formatCode="0.0"/>
    </dxf>
    <dxf>
      <numFmt numFmtId="165" formatCode="0.0"/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alignment horizontal="general" indent="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alignment horizontal="general" indent="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alignment horizontal="general" indent="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numFmt numFmtId="0" formatCode="General"/>
      <fill>
        <patternFill patternType="solid">
          <fgColor indexed="64"/>
          <bgColor theme="7" tint="0.59999389629810485"/>
        </patternFill>
      </fill>
      <alignment wrapText="1" indent="5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b/>
      </font>
    </dxf>
    <dxf>
      <font>
        <b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  <fill>
        <patternFill patternType="none">
          <fgColor indexed="64"/>
          <bgColor indexed="65"/>
        </patternFill>
      </fill>
    </dxf>
    <dxf>
      <font>
        <b/>
      </font>
    </dxf>
    <dxf>
      <font>
        <b/>
      </font>
    </dxf>
    <dxf>
      <fill>
        <patternFill>
          <bgColor theme="8" tint="0.39997558519241921"/>
        </patternFill>
      </fill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  <dxf>
      <numFmt numFmtId="4" formatCode="#,##0.00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70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  <dxf>
      <numFmt numFmtId="1" formatCode="0"/>
    </dxf>
    <dxf>
      <numFmt numFmtId="1" formatCode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399975585192419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ont>
        <color theme="0"/>
      </font>
      <fill>
        <patternFill patternType="solid">
          <fgColor indexed="64"/>
          <bgColor theme="8" tint="-0.49998474074526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70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indexed="64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3" formatCode="#,##0"/>
    </dxf>
    <dxf>
      <numFmt numFmtId="3" formatCode="#,##0"/>
    </dxf>
    <dxf>
      <numFmt numFmtId="1" formatCode="0"/>
    </dxf>
    <dxf>
      <numFmt numFmtId="1" formatCode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color theme="1"/>
      </font>
    </dxf>
    <dxf>
      <fill>
        <patternFill>
          <bgColor theme="4" tint="0.39997558519241921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8" tint="0.79998168889431442"/>
        </patternFill>
      </fill>
    </dxf>
    <dxf>
      <font>
        <b/>
      </font>
      <fill>
        <patternFill>
          <fgColor indexed="64"/>
          <bgColor theme="4" tint="0.79998168889431442"/>
        </patternFill>
      </fill>
      <alignment indent="2"/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alignment wrapText="1"/>
    </dxf>
    <dxf>
      <font>
        <b/>
        <color theme="0"/>
      </font>
      <fill>
        <patternFill patternType="solid">
          <fgColor theme="4"/>
          <bgColor theme="4"/>
        </patternFill>
      </fill>
      <alignment wrapText="1"/>
    </dxf>
    <dxf>
      <font>
        <b/>
        <color theme="0"/>
      </font>
      <fill>
        <patternFill patternType="solid">
          <fgColor theme="4"/>
          <bgColor theme="4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4"/>
          <bgColor theme="4"/>
        </patternFill>
      </fill>
      <alignment wrapText="1"/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color theme="1"/>
      </font>
    </dxf>
    <dxf>
      <font>
        <color theme="1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alignment wrapText="1"/>
    </dxf>
    <dxf>
      <alignment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70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71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71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71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4" formatCode="#,##0.00"/>
    </dxf>
    <dxf>
      <numFmt numFmtId="2" formatCode="0.00"/>
    </dxf>
    <dxf>
      <numFmt numFmtId="4" formatCode="#,##0.00"/>
    </dxf>
    <dxf>
      <numFmt numFmtId="3" formatCode="#,##0"/>
    </dxf>
    <dxf>
      <numFmt numFmtId="3" formatCode="#,##0"/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fill>
        <patternFill patternType="solid">
          <bgColor theme="4" tint="0.79998168889431442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numFmt numFmtId="171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numFmt numFmtId="2" formatCode="0.00"/>
    </dxf>
    <dxf>
      <numFmt numFmtId="2" formatCode="0.0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71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  <fill>
        <patternFill patternType="solid">
          <fgColor indexed="64"/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</dxfs>
  <tableStyles count="1" defaultTableStyle="TableStyleMedium2" defaultPivotStyle="PivotStyleLight16">
    <tableStyle name="Invisible" pivot="0" table="0" count="0"/>
  </tableStyles>
  <colors>
    <mruColors>
      <color rgb="FFDCE6F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75.xml"/><Relationship Id="rId21" Type="http://schemas.openxmlformats.org/officeDocument/2006/relationships/pivotCacheDefinition" Target="pivotCache/pivotCacheDefinition7.xml"/><Relationship Id="rId42" Type="http://schemas.openxmlformats.org/officeDocument/2006/relationships/calcChain" Target="calcChain.xml"/><Relationship Id="rId63" Type="http://schemas.openxmlformats.org/officeDocument/2006/relationships/customXml" Target="../customXml/item21.xml"/><Relationship Id="rId84" Type="http://schemas.openxmlformats.org/officeDocument/2006/relationships/customXml" Target="../customXml/item42.xml"/><Relationship Id="rId138" Type="http://schemas.openxmlformats.org/officeDocument/2006/relationships/customXml" Target="../customXml/item96.xml"/><Relationship Id="rId107" Type="http://schemas.openxmlformats.org/officeDocument/2006/relationships/customXml" Target="../customXml/item65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8.xml"/><Relationship Id="rId37" Type="http://schemas.openxmlformats.org/officeDocument/2006/relationships/connections" Target="connections.xml"/><Relationship Id="rId53" Type="http://schemas.openxmlformats.org/officeDocument/2006/relationships/customXml" Target="../customXml/item11.xml"/><Relationship Id="rId58" Type="http://schemas.openxmlformats.org/officeDocument/2006/relationships/customXml" Target="../customXml/item16.xml"/><Relationship Id="rId74" Type="http://schemas.openxmlformats.org/officeDocument/2006/relationships/customXml" Target="../customXml/item32.xml"/><Relationship Id="rId79" Type="http://schemas.openxmlformats.org/officeDocument/2006/relationships/customXml" Target="../customXml/item37.xml"/><Relationship Id="rId102" Type="http://schemas.openxmlformats.org/officeDocument/2006/relationships/customXml" Target="../customXml/item60.xml"/><Relationship Id="rId123" Type="http://schemas.openxmlformats.org/officeDocument/2006/relationships/customXml" Target="../customXml/item81.xml"/><Relationship Id="rId128" Type="http://schemas.openxmlformats.org/officeDocument/2006/relationships/customXml" Target="../customXml/item86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48.xml"/><Relationship Id="rId95" Type="http://schemas.openxmlformats.org/officeDocument/2006/relationships/customXml" Target="../customXml/item53.xml"/><Relationship Id="rId22" Type="http://schemas.openxmlformats.org/officeDocument/2006/relationships/pivotCacheDefinition" Target="pivotCache/pivotCacheDefinition8.xml"/><Relationship Id="rId27" Type="http://schemas.openxmlformats.org/officeDocument/2006/relationships/pivotCacheDefinition" Target="pivotCache/pivotCacheDefinition13.xml"/><Relationship Id="rId43" Type="http://schemas.openxmlformats.org/officeDocument/2006/relationships/customXml" Target="../customXml/item1.xml"/><Relationship Id="rId48" Type="http://schemas.openxmlformats.org/officeDocument/2006/relationships/customXml" Target="../customXml/item6.xml"/><Relationship Id="rId64" Type="http://schemas.openxmlformats.org/officeDocument/2006/relationships/customXml" Target="../customXml/item22.xml"/><Relationship Id="rId69" Type="http://schemas.openxmlformats.org/officeDocument/2006/relationships/customXml" Target="../customXml/item27.xml"/><Relationship Id="rId113" Type="http://schemas.openxmlformats.org/officeDocument/2006/relationships/customXml" Target="../customXml/item71.xml"/><Relationship Id="rId118" Type="http://schemas.openxmlformats.org/officeDocument/2006/relationships/customXml" Target="../customXml/item76.xml"/><Relationship Id="rId134" Type="http://schemas.openxmlformats.org/officeDocument/2006/relationships/customXml" Target="../customXml/item92.xml"/><Relationship Id="rId139" Type="http://schemas.openxmlformats.org/officeDocument/2006/relationships/customXml" Target="../customXml/item97.xml"/><Relationship Id="rId80" Type="http://schemas.openxmlformats.org/officeDocument/2006/relationships/customXml" Target="../customXml/item38.xml"/><Relationship Id="rId85" Type="http://schemas.openxmlformats.org/officeDocument/2006/relationships/customXml" Target="../customXml/item43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3.xml"/><Relationship Id="rId33" Type="http://schemas.openxmlformats.org/officeDocument/2006/relationships/pivotCacheDefinition" Target="pivotCache/pivotCacheDefinition19.xml"/><Relationship Id="rId38" Type="http://schemas.openxmlformats.org/officeDocument/2006/relationships/styles" Target="styles.xml"/><Relationship Id="rId59" Type="http://schemas.openxmlformats.org/officeDocument/2006/relationships/customXml" Target="../customXml/item17.xml"/><Relationship Id="rId103" Type="http://schemas.openxmlformats.org/officeDocument/2006/relationships/customXml" Target="../customXml/item61.xml"/><Relationship Id="rId108" Type="http://schemas.openxmlformats.org/officeDocument/2006/relationships/customXml" Target="../customXml/item66.xml"/><Relationship Id="rId124" Type="http://schemas.openxmlformats.org/officeDocument/2006/relationships/customXml" Target="../customXml/item82.xml"/><Relationship Id="rId129" Type="http://schemas.openxmlformats.org/officeDocument/2006/relationships/customXml" Target="../customXml/item87.xml"/><Relationship Id="rId54" Type="http://schemas.openxmlformats.org/officeDocument/2006/relationships/customXml" Target="../customXml/item12.xml"/><Relationship Id="rId70" Type="http://schemas.openxmlformats.org/officeDocument/2006/relationships/customXml" Target="../customXml/item28.xml"/><Relationship Id="rId75" Type="http://schemas.openxmlformats.org/officeDocument/2006/relationships/customXml" Target="../customXml/item33.xml"/><Relationship Id="rId91" Type="http://schemas.openxmlformats.org/officeDocument/2006/relationships/customXml" Target="../customXml/item49.xml"/><Relationship Id="rId96" Type="http://schemas.openxmlformats.org/officeDocument/2006/relationships/customXml" Target="../customXml/item54.xml"/><Relationship Id="rId140" Type="http://schemas.openxmlformats.org/officeDocument/2006/relationships/customXml" Target="../customXml/item9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9.xml"/><Relationship Id="rId28" Type="http://schemas.openxmlformats.org/officeDocument/2006/relationships/pivotCacheDefinition" Target="pivotCache/pivotCacheDefinition14.xml"/><Relationship Id="rId49" Type="http://schemas.openxmlformats.org/officeDocument/2006/relationships/customXml" Target="../customXml/item7.xml"/><Relationship Id="rId114" Type="http://schemas.openxmlformats.org/officeDocument/2006/relationships/customXml" Target="../customXml/item72.xml"/><Relationship Id="rId119" Type="http://schemas.openxmlformats.org/officeDocument/2006/relationships/customXml" Target="../customXml/item77.xml"/><Relationship Id="rId44" Type="http://schemas.openxmlformats.org/officeDocument/2006/relationships/customXml" Target="../customXml/item2.xml"/><Relationship Id="rId60" Type="http://schemas.openxmlformats.org/officeDocument/2006/relationships/customXml" Target="../customXml/item18.xml"/><Relationship Id="rId65" Type="http://schemas.openxmlformats.org/officeDocument/2006/relationships/customXml" Target="../customXml/item23.xml"/><Relationship Id="rId81" Type="http://schemas.openxmlformats.org/officeDocument/2006/relationships/customXml" Target="../customXml/item39.xml"/><Relationship Id="rId86" Type="http://schemas.openxmlformats.org/officeDocument/2006/relationships/customXml" Target="../customXml/item44.xml"/><Relationship Id="rId130" Type="http://schemas.openxmlformats.org/officeDocument/2006/relationships/customXml" Target="../customXml/item88.xml"/><Relationship Id="rId135" Type="http://schemas.openxmlformats.org/officeDocument/2006/relationships/customXml" Target="../customXml/item93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4.xml"/><Relationship Id="rId39" Type="http://schemas.openxmlformats.org/officeDocument/2006/relationships/sharedStrings" Target="sharedStrings.xml"/><Relationship Id="rId109" Type="http://schemas.openxmlformats.org/officeDocument/2006/relationships/customXml" Target="../customXml/item67.xml"/><Relationship Id="rId34" Type="http://schemas.openxmlformats.org/officeDocument/2006/relationships/pivotCacheDefinition" Target="pivotCache/pivotCacheDefinition20.xml"/><Relationship Id="rId50" Type="http://schemas.openxmlformats.org/officeDocument/2006/relationships/customXml" Target="../customXml/item8.xml"/><Relationship Id="rId55" Type="http://schemas.openxmlformats.org/officeDocument/2006/relationships/customXml" Target="../customXml/item13.xml"/><Relationship Id="rId76" Type="http://schemas.openxmlformats.org/officeDocument/2006/relationships/customXml" Target="../customXml/item34.xml"/><Relationship Id="rId97" Type="http://schemas.openxmlformats.org/officeDocument/2006/relationships/customXml" Target="../customXml/item55.xml"/><Relationship Id="rId104" Type="http://schemas.openxmlformats.org/officeDocument/2006/relationships/customXml" Target="../customXml/item62.xml"/><Relationship Id="rId120" Type="http://schemas.openxmlformats.org/officeDocument/2006/relationships/customXml" Target="../customXml/item78.xml"/><Relationship Id="rId125" Type="http://schemas.openxmlformats.org/officeDocument/2006/relationships/customXml" Target="../customXml/item83.xml"/><Relationship Id="rId141" Type="http://schemas.openxmlformats.org/officeDocument/2006/relationships/customXml" Target="../customXml/item99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9.xml"/><Relationship Id="rId92" Type="http://schemas.openxmlformats.org/officeDocument/2006/relationships/customXml" Target="../customXml/item50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5.xml"/><Relationship Id="rId24" Type="http://schemas.openxmlformats.org/officeDocument/2006/relationships/pivotCacheDefinition" Target="pivotCache/pivotCacheDefinition10.xml"/><Relationship Id="rId40" Type="http://schemas.openxmlformats.org/officeDocument/2006/relationships/sheetMetadata" Target="metadata.xml"/><Relationship Id="rId45" Type="http://schemas.openxmlformats.org/officeDocument/2006/relationships/customXml" Target="../customXml/item3.xml"/><Relationship Id="rId66" Type="http://schemas.openxmlformats.org/officeDocument/2006/relationships/customXml" Target="../customXml/item24.xml"/><Relationship Id="rId87" Type="http://schemas.openxmlformats.org/officeDocument/2006/relationships/customXml" Target="../customXml/item45.xml"/><Relationship Id="rId110" Type="http://schemas.openxmlformats.org/officeDocument/2006/relationships/customXml" Target="../customXml/item68.xml"/><Relationship Id="rId115" Type="http://schemas.openxmlformats.org/officeDocument/2006/relationships/customXml" Target="../customXml/item73.xml"/><Relationship Id="rId131" Type="http://schemas.openxmlformats.org/officeDocument/2006/relationships/customXml" Target="../customXml/item89.xml"/><Relationship Id="rId136" Type="http://schemas.openxmlformats.org/officeDocument/2006/relationships/customXml" Target="../customXml/item94.xml"/><Relationship Id="rId61" Type="http://schemas.openxmlformats.org/officeDocument/2006/relationships/customXml" Target="../customXml/item19.xml"/><Relationship Id="rId82" Type="http://schemas.openxmlformats.org/officeDocument/2006/relationships/customXml" Target="../customXml/item40.xml"/><Relationship Id="rId19" Type="http://schemas.openxmlformats.org/officeDocument/2006/relationships/pivotCacheDefinition" Target="pivotCache/pivotCacheDefinition5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6.xml"/><Relationship Id="rId35" Type="http://schemas.openxmlformats.org/officeDocument/2006/relationships/pivotCacheDefinition" Target="pivotCache/pivotCacheDefinition21.xml"/><Relationship Id="rId56" Type="http://schemas.openxmlformats.org/officeDocument/2006/relationships/customXml" Target="../customXml/item14.xml"/><Relationship Id="rId77" Type="http://schemas.openxmlformats.org/officeDocument/2006/relationships/customXml" Target="../customXml/item35.xml"/><Relationship Id="rId100" Type="http://schemas.openxmlformats.org/officeDocument/2006/relationships/customXml" Target="../customXml/item58.xml"/><Relationship Id="rId105" Type="http://schemas.openxmlformats.org/officeDocument/2006/relationships/customXml" Target="../customXml/item63.xml"/><Relationship Id="rId126" Type="http://schemas.openxmlformats.org/officeDocument/2006/relationships/customXml" Target="../customXml/item84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9.xml"/><Relationship Id="rId72" Type="http://schemas.openxmlformats.org/officeDocument/2006/relationships/customXml" Target="../customXml/item30.xml"/><Relationship Id="rId93" Type="http://schemas.openxmlformats.org/officeDocument/2006/relationships/customXml" Target="../customXml/item51.xml"/><Relationship Id="rId98" Type="http://schemas.openxmlformats.org/officeDocument/2006/relationships/customXml" Target="../customXml/item56.xml"/><Relationship Id="rId121" Type="http://schemas.openxmlformats.org/officeDocument/2006/relationships/customXml" Target="../customXml/item79.xml"/><Relationship Id="rId142" Type="http://schemas.openxmlformats.org/officeDocument/2006/relationships/customXml" Target="../customXml/item100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11.xml"/><Relationship Id="rId46" Type="http://schemas.openxmlformats.org/officeDocument/2006/relationships/customXml" Target="../customXml/item4.xml"/><Relationship Id="rId67" Type="http://schemas.openxmlformats.org/officeDocument/2006/relationships/customXml" Target="../customXml/item25.xml"/><Relationship Id="rId116" Type="http://schemas.openxmlformats.org/officeDocument/2006/relationships/customXml" Target="../customXml/item74.xml"/><Relationship Id="rId137" Type="http://schemas.openxmlformats.org/officeDocument/2006/relationships/customXml" Target="../customXml/item95.xml"/><Relationship Id="rId20" Type="http://schemas.openxmlformats.org/officeDocument/2006/relationships/pivotCacheDefinition" Target="pivotCache/pivotCacheDefinition6.xml"/><Relationship Id="rId41" Type="http://schemas.openxmlformats.org/officeDocument/2006/relationships/powerPivotData" Target="model/item.data"/><Relationship Id="rId62" Type="http://schemas.openxmlformats.org/officeDocument/2006/relationships/customXml" Target="../customXml/item20.xml"/><Relationship Id="rId83" Type="http://schemas.openxmlformats.org/officeDocument/2006/relationships/customXml" Target="../customXml/item41.xml"/><Relationship Id="rId88" Type="http://schemas.openxmlformats.org/officeDocument/2006/relationships/customXml" Target="../customXml/item46.xml"/><Relationship Id="rId111" Type="http://schemas.openxmlformats.org/officeDocument/2006/relationships/customXml" Target="../customXml/item69.xml"/><Relationship Id="rId132" Type="http://schemas.openxmlformats.org/officeDocument/2006/relationships/customXml" Target="../customXml/item90.xml"/><Relationship Id="rId15" Type="http://schemas.openxmlformats.org/officeDocument/2006/relationships/pivotCacheDefinition" Target="pivotCache/pivotCacheDefinition1.xml"/><Relationship Id="rId36" Type="http://schemas.openxmlformats.org/officeDocument/2006/relationships/theme" Target="theme/theme1.xml"/><Relationship Id="rId57" Type="http://schemas.openxmlformats.org/officeDocument/2006/relationships/customXml" Target="../customXml/item15.xml"/><Relationship Id="rId106" Type="http://schemas.openxmlformats.org/officeDocument/2006/relationships/customXml" Target="../customXml/item64.xml"/><Relationship Id="rId127" Type="http://schemas.openxmlformats.org/officeDocument/2006/relationships/customXml" Target="../customXml/item85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7.xml"/><Relationship Id="rId52" Type="http://schemas.openxmlformats.org/officeDocument/2006/relationships/customXml" Target="../customXml/item10.xml"/><Relationship Id="rId73" Type="http://schemas.openxmlformats.org/officeDocument/2006/relationships/customXml" Target="../customXml/item31.xml"/><Relationship Id="rId78" Type="http://schemas.openxmlformats.org/officeDocument/2006/relationships/customXml" Target="../customXml/item36.xml"/><Relationship Id="rId94" Type="http://schemas.openxmlformats.org/officeDocument/2006/relationships/customXml" Target="../customXml/item52.xml"/><Relationship Id="rId99" Type="http://schemas.openxmlformats.org/officeDocument/2006/relationships/customXml" Target="../customXml/item57.xml"/><Relationship Id="rId101" Type="http://schemas.openxmlformats.org/officeDocument/2006/relationships/customXml" Target="../customXml/item59.xml"/><Relationship Id="rId122" Type="http://schemas.openxmlformats.org/officeDocument/2006/relationships/customXml" Target="../customXml/item8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pivotCacheDefinition" Target="pivotCache/pivotCacheDefinition12.xml"/><Relationship Id="rId47" Type="http://schemas.openxmlformats.org/officeDocument/2006/relationships/customXml" Target="../customXml/item5.xml"/><Relationship Id="rId68" Type="http://schemas.openxmlformats.org/officeDocument/2006/relationships/customXml" Target="../customXml/item26.xml"/><Relationship Id="rId89" Type="http://schemas.openxmlformats.org/officeDocument/2006/relationships/customXml" Target="../customXml/item47.xml"/><Relationship Id="rId112" Type="http://schemas.openxmlformats.org/officeDocument/2006/relationships/customXml" Target="../customXml/item70.xml"/><Relationship Id="rId133" Type="http://schemas.openxmlformats.org/officeDocument/2006/relationships/customXml" Target="../customXml/item91.xml"/><Relationship Id="rId16" Type="http://schemas.openxmlformats.org/officeDocument/2006/relationships/pivotCacheDefinition" Target="pivotCache/pivotCacheDefinition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Kristina Ivancic" refreshedDate="45377.361537500001" createdVersion="8" refreshedVersion="6" minRefreshableVersion="3" recordCount="0" supportSubquery="1" supportAdvancedDrill="1">
  <cacheSource type="external" connectionId="3"/>
  <cacheFields count="16">
    <cacheField name="[BazaZaUpit].[Konto Broj i Naziv 1].[Konto Broj i Naziv 1]" caption="Konto Broj i Naziv 1" numFmtId="0" hierarchy="24" level="1">
      <sharedItems count="2">
        <s v="3 Rashodi poslovanja"/>
        <s v="4 Rashodi za nabavu nefinancijske imovine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BazaZaUpit].[GLAVA].[GLAVA]" caption="GLAVA" numFmtId="0" hierarchy="19" level="1">
      <sharedItems count="1">
        <s v="GLAVA 18505"/>
      </sharedItems>
    </cacheField>
    <cacheField name="[BazaZaUpit].[GLAVNI PROGRAM].[GLAVNI PROGRAM]" caption="GLAVNI PROGRAM" numFmtId="0" hierarchy="20" level="1">
      <sharedItems count="1">
        <s v="22 FINANCIJSKI I FISKALNI SUSTAV"/>
      </sharedItems>
    </cacheField>
    <cacheField name="[BazaZaUpit].[PROGRAM].[PROGRAM]" caption="PROGRAM" numFmtId="0" hierarchy="21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2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25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3].[Konto Broj i Naziv 3]" caption="Konto Broj i Naziv 3" numFmtId="0" hierarchy="26" level="1">
      <sharedItems count="14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  <s v="324 Naknade troškova osobama izvan radnog odnosa"/>
      </sharedItems>
    </cacheField>
    <cacheField name="[BazaZaUpit].[Konto Broj i Naziv 4].[Konto Broj i Naziv 4]" caption="Konto Broj i Naziv 4" numFmtId="0" hierarchy="27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41 Naknade troškova osobama izvan radnog odnosa"/>
      </sharedItems>
    </cacheField>
    <cacheField name="[BazaZaUpit].[IZVOR SIFRA I NAZIV 2].[IZVOR SIFRA I NAZIV 2]" caption="IZVOR SIFRA I NAZIV 2" numFmtId="0" hierarchy="23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  <cacheField name="[Measures].[IZVRŠENJE 01.01. - 31.12.2022 (FILTER)]" caption="IZVRŠENJE 01.01. - 31.12.2022 (FILTER)" numFmtId="0" hierarchy="79" level="32767"/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8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 oneField="1">
      <fieldsUsage count="1">
        <fieldUsage x="10"/>
      </fieldsUsage>
    </cacheHierarchy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11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12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13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15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14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Kristina Ivancic" refreshedDate="45377.361553240742" createdVersion="8" refreshedVersion="6" minRefreshableVersion="3" recordCount="0" supportSubquery="1" supportAdvancedDrill="1">
  <cacheSource type="external" connectionId="3"/>
  <cacheFields count="10">
    <cacheField name="[BazaZaUpit].[Konto Broj i Naziv 1].[Konto Broj i Naziv 1]" caption="Konto Broj i Naziv 1" numFmtId="0" hierarchy="24" level="1">
      <sharedItems containsNonDate="0" count="2">
        <s v="3 Rashodi poslovanja"/>
        <s v="4 Rashodi za nabavu nefinancijske imovine"/>
      </sharedItems>
    </cacheField>
    <cacheField name="[BazaZaUpit].[IZVOR SIFRA I NAZIV 1].[IZVOR SIFRA I NAZIV 1]" caption="IZVOR SIFRA I NAZIV 1" numFmtId="0" level="1">
      <sharedItems count="3">
        <s v="1 Opći prihodi i primici"/>
        <s v="3 Vlastiti prihodi"/>
        <s v="5 Pomoći"/>
      </sharedItems>
    </cacheField>
    <cacheField name="[BazaZaUpit].[IZVOR SIFRA I NAZIV 2].[IZVOR SIFRA I NAZIV 2]" caption="IZVOR SIFRA I NAZIV 2" numFmtId="0" hierarchy="23" level="1">
      <sharedItems count="3">
        <s v="IZVOR 11 OPĆI PRIHODI I PRIMICI"/>
        <s v="IZVOR 31 VLASTITI PRIHODI"/>
        <s v="IZVOR 5761 FOND SOLIDARNOSTI EU - potres ožujak 2020.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Measures].[IZVRŠENJE 01.01. - 31.12.2022 (FILTER)]" caption="IZVRŠENJE 01.01. - 31.12.2022 (FILTER)" numFmtId="0" hierarchy="79" level="32767"/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 oneField="1">
      <fieldsUsage count="1">
        <fieldUsage x="4"/>
      </fieldsUsage>
    </cacheHierarchy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5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6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7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9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8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Kristina Ivancic" refreshedDate="45377.361554745374" createdVersion="8" refreshedVersion="6" minRefreshableVersion="3" recordCount="0" supportSubquery="1" supportAdvancedDrill="1">
  <cacheSource type="external" connectionId="3"/>
  <cacheFields count="11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BazaZaUpit].[PRIHODI BROJ I NAZIV 2].[PRIHODI BROJ I NAZIV 2]" caption="PRIHODI BROJ I NAZIV 2" numFmtId="0" hierarchy="2" level="1">
      <sharedItems count="3">
        <s v="63 Pomoći iz inozemstva i od subjekata unutar općeg proračuna"/>
        <s v="66 Prihodi od prodaje proizvoda i robe te pruženih usluga i prihodi od donacija"/>
        <s v="67 Prihodi iz nadležnog proračuna i od HZZO-a temeljem ugovornih obveza"/>
      </sharedItems>
    </cacheField>
    <cacheField name="[BazaZaUpit].[PRIHODI BROJ I NAZIV 3].[PRIHODI BROJ I NAZIV 3]" caption="PRIHODI BROJ I NAZIV 3" numFmtId="0" hierarchy="3" level="1">
      <sharedItems count="3">
        <s v="632 Pomoći od međunarodnih organizacija te institucija i tijela EU"/>
        <s v="661 Prihodi od prodaje proizvoda i robe te pruženih usluga"/>
        <s v="671 Prihodi iz nadležnog proračuna za financiranje redovne djelatnosti proračunskih korisnika"/>
      </sharedItems>
    </cacheField>
    <cacheField name="[BazaZaUpit].[PRIHODI BROJ I NAZIV 4].[PRIHODI BROJ I NAZIV 4]" caption="PRIHODI BROJ I NAZIV 4" numFmtId="0" hierarchy="4" level="1">
      <sharedItems count="4">
        <s v="6324 Kapitalne pomoći od institucija i tijela  EU"/>
        <s v="6615 Prihodi od pruženih usluga"/>
        <s v="6711 Prihodi iz nadležnog proračuna za financiranje rashoda poslovanja"/>
        <s v="6712 Prihodi iz nadležnog proračuna za financiranje rashoda za nabavu nefinancijske imovine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Measures].[IZVRŠENJE 01.01. - 31.12.2022 (FILTER)]" caption="IZVRŠENJE 01.01. - 31.12.2022 (FILTER)" numFmtId="0" hierarchy="79" level="32767"/>
    <cacheField name="[Measures].[IZVORNI PLAN ILI REBALANS ZA 2023 (FILTER)]" caption="IZVORNI PLAN ILI REBALANS ZA 2023 (FILTER)" numFmtId="0" hierarchy="83" level="32767"/>
    <cacheField name="[Measures].[IZVRŠENJE 01.01. - 31.12.2023 FILTER]" caption="IZVRŠENJE 01.01. - 31.12.2023 FILTER" numFmtId="0" hierarchy="91" level="32767"/>
    <cacheField name="[Measures].[TEKUĆI PLAN ZA 2023 (FILTER)]" caption="TEKUĆI PLAN ZA 2023 (FILTER)" numFmtId="0" hierarchy="87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 oneField="1">
      <fieldsUsage count="1">
        <fieldUsage x="5"/>
      </fieldsUsage>
    </cacheHierarchy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6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8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7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10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9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Kristina Ivancic" refreshedDate="45377.361557407407" createdVersion="8" refreshedVersion="6" minRefreshableVersion="3" recordCount="0" supportSubquery="1" supportAdvancedDrill="1">
  <cacheSource type="external" connectionId="3"/>
  <cacheFields count="11">
    <cacheField name="[BazaZaUpit].[Konto Broj i Naziv 1].[Konto Broj i Naziv 1]" caption="Konto Broj i Naziv 1" numFmtId="0" hierarchy="24" level="1">
      <sharedItems count="2">
        <s v="3 Rashodi poslovanja"/>
        <s v="4 Rashodi za nabavu nefinancijske imovine"/>
      </sharedItems>
    </cacheField>
    <cacheField name="[BazaZaUpit].[Konto Broj i Naziv 2].[Konto Broj i Naziv 2]" caption="Konto Broj i Naziv 2" numFmtId="0" hierarchy="25" level="1">
      <sharedItems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  <cacheField name="[BazaZaUpit].[Konto Broj i Naziv 3].[Konto Broj i Naziv 3]" caption="Konto Broj i Naziv 3" numFmtId="0" hierarchy="26" level="1">
      <sharedItems count="16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4 Naknade troškova osobama izvan radnog odnosa"/>
        <s v="329 Ostali nespomenuti rashodi poslovanja"/>
        <s v="342 Kamate za primljene kredite i zajmove"/>
        <s v="372 Ostale naknade građanima i kućanstvima iz proračuna"/>
        <s v="412 Nematerijalna imovina"/>
        <s v="422 Postrojenja i oprema"/>
        <s v="423 Prijevozna sredstva"/>
        <s v="451 Dodatna ulaganja na građevinskim objektima"/>
        <s v="343 Ostali financijski rashodi" u="1"/>
        <s v="452 Dodatna ulaganja na postrojenjima i opremi" u="1"/>
      </sharedItems>
    </cacheField>
    <cacheField name="[BazaZaUpit].[Konto Broj i Naziv 4].[Konto Broj i Naziv 4]" caption="Konto Broj i Naziv 4" numFmtId="0" hierarchy="27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8 Računalne usluge"/>
        <s v="3239 Ostale usluge"/>
        <s v="3241 Naknade troškova osobama izvan radnog odnosa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23 Kamate za primljene kredite i zajmove od kreditnih i ostalih institucija izvan javnog sektora"/>
        <s v="3721 Naknade građanima i kućanstvima u novcu"/>
        <s v="4123 Licence"/>
        <s v="4221 Uredska oprema i namještaj"/>
        <s v="4222 Komunikacijska oprema"/>
        <s v="4223 Oprema za održavanje i zaštitu"/>
        <s v="4231 Prijevozna sredstva u cestovnom prometu"/>
        <s v="4511 Dodatna ulaganja na građevinskim objektima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Measures].[IZVRŠENJE 01.01. - 31.12.2022 (FILTER)]" caption="IZVRŠENJE 01.01. - 31.12.2022 (FILTER)" numFmtId="0" hierarchy="79" level="32767"/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3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 oneField="1">
      <fieldsUsage count="1">
        <fieldUsage x="5"/>
      </fieldsUsage>
    </cacheHierarchy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6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7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8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10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9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Kristina Ivancic" refreshedDate="45377.3615587963" createdVersion="8" refreshedVersion="6" minRefreshableVersion="3" recordCount="0" supportSubquery="1" supportAdvancedDrill="1">
  <cacheSource type="external" connectionId="3"/>
  <cacheFields count="7">
    <cacheField name="[BazaZaUpit].[Konto Broj i Naziv 1].[Konto Broj i Naziv 1]" caption="Konto Broj i Naziv 1" numFmtId="0" hierarchy="24" level="1">
      <sharedItems count="1">
        <s v="5 Izdaci za financijsku imovinu i otplate zajmova"/>
      </sharedItems>
    </cacheField>
    <cacheField name="[Measures].[IZVRŠENJE 01.01. - 31.12.2022]" caption="IZVRŠENJE 01.01. - 31.12.2022" numFmtId="0" hierarchy="76" level="32767"/>
    <cacheField name="[Measures].[IZVORNI PLAN ILI REBALANS ZA 2023]" caption="IZVORNI PLAN ILI REBALANS ZA 2023" numFmtId="0" hierarchy="80" level="32767"/>
    <cacheField name="[Measures].[TEKUĆI PLAN ZA 2023]" caption="TEKUĆI PLAN ZA 2023" numFmtId="0" hierarchy="84" level="32767"/>
    <cacheField name="[Measures].[Indeks (IZVRŠENJE 01.01. - 31.12.2023. / IZVRŠENJE 01.01. - 31.12.2022.)]" caption="Indeks (IZVRŠENJE 01.01. - 31.12.2023. / IZVRŠENJE 01.01. - 31.12.2022.)" numFmtId="0" hierarchy="96" level="32767"/>
    <cacheField name="[Measures].[IZVRŠENJE 01.01. - 31.12.2023]" caption="IZVRŠENJE 01.01. - 31.12.2023" numFmtId="0" hierarchy="88" level="32767"/>
    <cacheField name="[Measures].[Indeks (IZVRŠENJE 01.01. - 31.12.2023 / TEKUĆI PLAN ZA 2023)]" caption="Indeks (IZVRŠENJE 01.01. - 31.12.2023 / TEKUĆI PLAN ZA 2023)" numFmtId="0" hierarchy="92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 oneField="1">
      <fieldsUsage count="1">
        <fieldUsage x="1"/>
      </fieldsUsage>
    </cacheHierarchy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/>
    <cacheHierarchy uniqueName="[Measures].[IZVORNI PLAN ILI REBALANS ZA 2023]" caption="IZVORNI PLAN ILI REBALANS ZA 2023" measure="1" displayFolder="" measureGroup="BazaZaUpit" count="0" oneField="1">
      <fieldsUsage count="1">
        <fieldUsage x="2"/>
      </fieldsUsage>
    </cacheHierarchy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/>
    <cacheHierarchy uniqueName="[Measures].[TEKUĆI PLAN ZA 2023]" caption="TEKUĆI PLAN ZA 2023" measure="1" displayFolder="" measureGroup="BazaZaUpit" count="0" oneField="1">
      <fieldsUsage count="1">
        <fieldUsage x="3"/>
      </fieldsUsage>
    </cacheHierarchy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/>
    <cacheHierarchy uniqueName="[Measures].[IZVRŠENJE 01.01. - 31.12.2023]" caption="IZVRŠENJE 01.01. - 31.12.2023" measure="1" displayFolder="" measureGroup="BazaZaUpit" count="0" oneField="1">
      <fieldsUsage count="1">
        <fieldUsage x="5"/>
      </fieldsUsage>
    </cacheHierarchy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/>
    <cacheHierarchy uniqueName="[Measures].[Indeks (IZVRŠENJE 01.01. - 31.12.2023 / TEKUĆI PLAN ZA 2023)]" caption="Indeks (IZVRŠENJE 01.01. - 31.12.2023 / TEKUĆI PLAN ZA 2023)" measure="1" displayFolder="" measureGroup="BazaZaUpit" count="0" oneField="1">
      <fieldsUsage count="1">
        <fieldUsage x="6"/>
      </fieldsUsage>
    </cacheHierarchy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/>
    <cacheHierarchy uniqueName="[Measures].[Indeks (IZVRŠENJE 01.01. - 31.12.2023. / IZVRŠENJE 01.01. - 31.12.2022.)]" caption="Indeks (IZVRŠENJE 01.01. - 31.12.2023. / IZVRŠENJE 01.01. - 31.12.2022.)" measure="1" displayFolder="" measureGroup="BazaZaUpit" count="0" oneField="1">
      <fieldsUsage count="1">
        <fieldUsage x="4"/>
      </fieldsUsage>
    </cacheHierarchy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Kristina Ivancic" refreshedDate="45377.361559722223" createdVersion="8" refreshedVersion="6" minRefreshableVersion="3" recordCount="0" supportSubquery="1" supportAdvancedDrill="1">
  <cacheSource type="external" connectionId="3"/>
  <cacheFields count="8">
    <cacheField name="[BazaZaUpit].[Konto Broj i Naziv 1].[Konto Broj i Naziv 1]" caption="Konto Broj i Naziv 1" numFmtId="0" hierarchy="24" level="1">
      <sharedItems count="1">
        <s v="9 PRIJENOS I DONOS"/>
      </sharedItems>
    </cacheField>
    <cacheField name="[BazaZaUpit].[Konto Broj i Naziv 4].[Konto Broj i Naziv 4]" caption="Konto Broj i Naziv 4" numFmtId="0" hierarchy="27" level="1">
      <sharedItems count="1">
        <s v="9211 PRIJENOS SREDSTAVA IZ PRETHODNE GODINE"/>
      </sharedItems>
    </cacheField>
    <cacheField name="[Measures].[IZVRŠENJE 01.01. - 31.12.2022 (9211 Prij. sred. iz Pret.)]" caption="IZVRŠENJE 01.01. - 31.12.2022 (9211 Prij. sred. iz Pret.)" numFmtId="0" hierarchy="77" level="32767"/>
    <cacheField name="[Measures].[IZVORNI PLAN ILI REBALANS ZA 2023 (9211 Prij. sred. iz Preth.)]" caption="IZVORNI PLAN ILI REBALANS ZA 2023 (9211 Prij. sred. iz Preth.)" numFmtId="0" hierarchy="81" level="32767"/>
    <cacheField name="[Measures].[TEKUĆI PLAN ZA 2023 (9211 Prij. sred. iz Preth.)]" caption="TEKUĆI PLAN ZA 2023 (9211 Prij. sred. iz Preth.)" numFmtId="0" hierarchy="85" level="32767"/>
    <cacheField name="[Measures].[IZVRŠENJE 01.01. - 31.12.2023 (9211 Prij. sred. iz Preth.)]" caption="IZVRŠENJE 01.01. - 31.12.2023 (9211 Prij. sred. iz Preth.)" numFmtId="0" hierarchy="89" level="32767"/>
    <cacheField name="[Measures].[Indeks (IZVRŠENJE 01.01. - 31.12.2023 / IZVRŠENJE 01.01. - 31.12.2022) (9211 Prij. sred. iz Preth.)]" caption="Indeks (IZVRŠENJE 01.01. - 31.12.2023 / IZVRŠENJE 01.01. - 31.12.2022) (9211 Prij. sred. iz Preth.)" numFmtId="0" hierarchy="97" level="32767"/>
    <cacheField name="[Measures].[Indeks (IZVRŠENJE 01.01. - 31.12.2023 / TEKUĆI PLAN ZA 2023) (9211 Prij. sres. iz Preth.)]" caption="Indeks (IZVRŠENJE 01.01. - 31.12.2023 / TEKUĆI PLAN ZA 2023) (9211 Prij. sres. iz Preth.)" numFmtId="0" hierarchy="93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 oneField="1">
      <fieldsUsage count="1">
        <fieldUsage x="2"/>
      </fieldsUsage>
    </cacheHierarchy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/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 oneField="1">
      <fieldsUsage count="1">
        <fieldUsage x="3"/>
      </fieldsUsage>
    </cacheHierarchy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/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 oneField="1">
      <fieldsUsage count="1">
        <fieldUsage x="4"/>
      </fieldsUsage>
    </cacheHierarchy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/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 oneField="1">
      <fieldsUsage count="1">
        <fieldUsage x="5"/>
      </fieldsUsage>
    </cacheHierarchy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/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 oneField="1">
      <fieldsUsage count="1">
        <fieldUsage x="7"/>
      </fieldsUsage>
    </cacheHierarchy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/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 oneField="1">
      <fieldsUsage count="1">
        <fieldUsage x="6"/>
      </fieldsUsage>
    </cacheHierarchy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saveData="0" refreshedBy="Kristina Ivancic" refreshedDate="45377.361561111109" createdVersion="8" refreshedVersion="6" minRefreshableVersion="3" recordCount="0" supportSubquery="1" supportAdvancedDrill="1">
  <cacheSource type="external" connectionId="3"/>
  <cacheFields count="8">
    <cacheField name="[BazaZaUpit].[PRIHODI BROJ I NAZIV 1].[PRIHODI BROJ I NAZIV 1]" caption="PRIHODI BROJ I NAZIV 1" numFmtId="0" hierarchy="1" level="1">
      <sharedItems count="2">
        <s v="6 Prihodi poslovanja"/>
        <s v="7 Prihodi od prodaje nefinacijske imovine"/>
      </sharedItems>
    </cacheField>
    <cacheField name="[BazaZaUpit].[Konto Broj i Naziv 1].[Konto Broj i Naziv 1]" caption="Konto Broj i Naziv 1" numFmtId="0" hierarchy="24" level="1">
      <sharedItems count="2">
        <s v="3 Rashodi poslovanja"/>
        <s v="4 Rashodi za nabavu nefinancijske imovine"/>
      </sharedItems>
    </cacheField>
    <cacheField name="[Measures].[IZVRŠENJE 01.01. - 31.12.2022]" caption="IZVRŠENJE 01.01. - 31.12.2022" numFmtId="0" hierarchy="76" level="32767"/>
    <cacheField name="[Measures].[IZVORNI PLAN ILI REBALANS ZA 2023]" caption="IZVORNI PLAN ILI REBALANS ZA 2023" numFmtId="0" hierarchy="80" level="32767"/>
    <cacheField name="[Measures].[IZVRŠENJE 01.01. - 31.12.2023]" caption="IZVRŠENJE 01.01. - 31.12.2023" numFmtId="0" hierarchy="88" level="32767"/>
    <cacheField name="[Measures].[Indeks (IZVRŠENJE 01.01. - 31.12.2023. / IZVRŠENJE 01.01. - 31.12.2022.)]" caption="Indeks (IZVRŠENJE 01.01. - 31.12.2023. / IZVRŠENJE 01.01. - 31.12.2022.)" numFmtId="0" hierarchy="96" level="32767"/>
    <cacheField name="[Measures].[Indeks (IZVRŠENJE 01.01. - 31.12.2023 / TEKUĆI PLAN ZA 2023)]" caption="Indeks (IZVRŠENJE 01.01. - 31.12.2023 / TEKUĆI PLAN ZA 2023)" numFmtId="0" hierarchy="92" level="32767"/>
    <cacheField name="[Measures].[TEKUĆI PLAN ZA 2023]" caption="TEKUĆI PLAN ZA 2023" numFmtId="0" hierarchy="84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 oneField="1">
      <fieldsUsage count="1">
        <fieldUsage x="2"/>
      </fieldsUsage>
    </cacheHierarchy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/>
    <cacheHierarchy uniqueName="[Measures].[IZVORNI PLAN ILI REBALANS ZA 2023]" caption="IZVORNI PLAN ILI REBALANS ZA 2023" measure="1" displayFolder="" measureGroup="BazaZaUpit" count="0" oneField="1">
      <fieldsUsage count="1">
        <fieldUsage x="3"/>
      </fieldsUsage>
    </cacheHierarchy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/>
    <cacheHierarchy uniqueName="[Measures].[TEKUĆI PLAN ZA 2023]" caption="TEKUĆI PLAN ZA 2023" measure="1" displayFolder="" measureGroup="BazaZaUpit" count="0" oneField="1">
      <fieldsUsage count="1">
        <fieldUsage x="7"/>
      </fieldsUsage>
    </cacheHierarchy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/>
    <cacheHierarchy uniqueName="[Measures].[IZVRŠENJE 01.01. - 31.12.2023]" caption="IZVRŠENJE 01.01. - 31.12.2023" measure="1" displayFolder="" measureGroup="BazaZaUpit" count="0" oneField="1">
      <fieldsUsage count="1">
        <fieldUsage x="4"/>
      </fieldsUsage>
    </cacheHierarchy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/>
    <cacheHierarchy uniqueName="[Measures].[Indeks (IZVRŠENJE 01.01. - 31.12.2023 / TEKUĆI PLAN ZA 2023)]" caption="Indeks (IZVRŠENJE 01.01. - 31.12.2023 / TEKUĆI PLAN ZA 2023)" measure="1" displayFolder="" measureGroup="BazaZaUpit" count="0" oneField="1">
      <fieldsUsage count="1">
        <fieldUsage x="6"/>
      </fieldsUsage>
    </cacheHierarchy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/>
    <cacheHierarchy uniqueName="[Measures].[Indeks (IZVRŠENJE 01.01. - 31.12.2023. / IZVRŠENJE 01.01. - 31.12.2022.)]" caption="Indeks (IZVRŠENJE 01.01. - 31.12.2023. / IZVRŠENJE 01.01. - 31.12.2022.)" measure="1" displayFolder="" measureGroup="BazaZaUpit" count="0" oneField="1">
      <fieldsUsage count="1">
        <fieldUsage x="5"/>
      </fieldsUsage>
    </cacheHierarchy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saveData="0" refreshedBy="Kristina Ivancic" refreshedDate="45377.36156203704" createdVersion="8" refreshedVersion="6" minRefreshableVersion="3" recordCount="0" supportSubquery="1" supportAdvancedDrill="1">
  <cacheSource type="external" connectionId="3"/>
  <cacheFields count="7">
    <cacheField name="[BazaZaUpit].[Konto Broj i Naziv 1].[Konto Broj i Naziv 1]" caption="Konto Broj i Naziv 1" numFmtId="0" hierarchy="24" level="1">
      <sharedItems count="1">
        <s v="8 Primici od financijske imovine i zaduživanja"/>
      </sharedItems>
    </cacheField>
    <cacheField name="[Measures].[IZVORNI PLAN ILI REBALANS ZA 2023]" caption="IZVORNI PLAN ILI REBALANS ZA 2023" numFmtId="0" hierarchy="80" level="32767"/>
    <cacheField name="[Measures].[IZVRŠENJE 01.01. - 31.12.2022]" caption="IZVRŠENJE 01.01. - 31.12.2022" numFmtId="0" hierarchy="76" level="32767"/>
    <cacheField name="[Measures].[TEKUĆI PLAN ZA 2023]" caption="TEKUĆI PLAN ZA 2023" numFmtId="0" hierarchy="84" level="32767"/>
    <cacheField name="[Measures].[IZVRŠENJE 01.01. - 31.12.2023]" caption="IZVRŠENJE 01.01. - 31.12.2023" numFmtId="0" hierarchy="88" level="32767"/>
    <cacheField name="[Measures].[Indeks (IZVRŠENJE 01.01. - 31.12.2023. / IZVRŠENJE 01.01. - 31.12.2022.)]" caption="Indeks (IZVRŠENJE 01.01. - 31.12.2023. / IZVRŠENJE 01.01. - 31.12.2022.)" numFmtId="0" hierarchy="96" level="32767"/>
    <cacheField name="[Measures].[Indeks (IZVRŠENJE 01.01. - 31.12.2023 / TEKUĆI PLAN ZA 2023)]" caption="Indeks (IZVRŠENJE 01.01. - 31.12.2023 / TEKUĆI PLAN ZA 2023)" numFmtId="0" hierarchy="92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 oneField="1">
      <fieldsUsage count="1">
        <fieldUsage x="2"/>
      </fieldsUsage>
    </cacheHierarchy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/>
    <cacheHierarchy uniqueName="[Measures].[IZVORNI PLAN ILI REBALANS ZA 2023]" caption="IZVORNI PLAN ILI REBALANS ZA 2023" measure="1" displayFolder="" measureGroup="BazaZaUpit" count="0" oneField="1">
      <fieldsUsage count="1">
        <fieldUsage x="1"/>
      </fieldsUsage>
    </cacheHierarchy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/>
    <cacheHierarchy uniqueName="[Measures].[TEKUĆI PLAN ZA 2023]" caption="TEKUĆI PLAN ZA 2023" measure="1" displayFolder="" measureGroup="BazaZaUpit" count="0" oneField="1">
      <fieldsUsage count="1">
        <fieldUsage x="3"/>
      </fieldsUsage>
    </cacheHierarchy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/>
    <cacheHierarchy uniqueName="[Measures].[IZVRŠENJE 01.01. - 31.12.2023]" caption="IZVRŠENJE 01.01. - 31.12.2023" measure="1" displayFolder="" measureGroup="BazaZaUpit" count="0" oneField="1">
      <fieldsUsage count="1">
        <fieldUsage x="4"/>
      </fieldsUsage>
    </cacheHierarchy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/>
    <cacheHierarchy uniqueName="[Measures].[Indeks (IZVRŠENJE 01.01. - 31.12.2023 / TEKUĆI PLAN ZA 2023)]" caption="Indeks (IZVRŠENJE 01.01. - 31.12.2023 / TEKUĆI PLAN ZA 2023)" measure="1" displayFolder="" measureGroup="BazaZaUpit" count="0" oneField="1">
      <fieldsUsage count="1">
        <fieldUsage x="6"/>
      </fieldsUsage>
    </cacheHierarchy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/>
    <cacheHierarchy uniqueName="[Measures].[Indeks (IZVRŠENJE 01.01. - 31.12.2023. / IZVRŠENJE 01.01. - 31.12.2022.)]" caption="Indeks (IZVRŠENJE 01.01. - 31.12.2023. / IZVRŠENJE 01.01. - 31.12.2022.)" measure="1" displayFolder="" measureGroup="BazaZaUpit" count="0" oneField="1">
      <fieldsUsage count="1">
        <fieldUsage x="5"/>
      </fieldsUsage>
    </cacheHierarchy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saveData="0" refreshedBy="Kristina Ivancic" refreshedDate="45377.361563078703" createdVersion="8" refreshedVersion="6" minRefreshableVersion="3" recordCount="0" supportSubquery="1" supportAdvancedDrill="1">
  <cacheSource type="external" connectionId="3"/>
  <cacheFields count="7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Measures].[IZVRŠENJE 01.01. - 31.12.2022]" caption="IZVRŠENJE 01.01. - 31.12.2022" numFmtId="0" hierarchy="76" level="32767"/>
    <cacheField name="[Measures].[IZVORNI PLAN ILI REBALANS ZA 2023]" caption="IZVORNI PLAN ILI REBALANS ZA 2023" numFmtId="0" hierarchy="80" level="32767"/>
    <cacheField name="[Measures].[TEKUĆI PLAN ZA 2023]" caption="TEKUĆI PLAN ZA 2023" numFmtId="0" hierarchy="84" level="32767"/>
    <cacheField name="[Measures].[IZVRŠENJE 01.01. - 31.12.2023]" caption="IZVRŠENJE 01.01. - 31.12.2023" numFmtId="0" hierarchy="88" level="32767"/>
    <cacheField name="[Measures].[Indeks (IZVRŠENJE 01.01. - 31.12.2023. / IZVRŠENJE 01.01. - 31.12.2022.)]" caption="Indeks (IZVRŠENJE 01.01. - 31.12.2023. / IZVRŠENJE 01.01. - 31.12.2022.)" numFmtId="0" hierarchy="96" level="32767"/>
    <cacheField name="[Measures].[Indeks (IZVRŠENJE 01.01. - 31.12.2023 / TEKUĆI PLAN ZA 2023)]" caption="Indeks (IZVRŠENJE 01.01. - 31.12.2023 / TEKUĆI PLAN ZA 2023)" numFmtId="0" hierarchy="92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 oneField="1">
      <fieldsUsage count="1">
        <fieldUsage x="1"/>
      </fieldsUsage>
    </cacheHierarchy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/>
    <cacheHierarchy uniqueName="[Measures].[IZVORNI PLAN ILI REBALANS ZA 2023]" caption="IZVORNI PLAN ILI REBALANS ZA 2023" measure="1" displayFolder="" measureGroup="BazaZaUpit" count="0" oneField="1">
      <fieldsUsage count="1">
        <fieldUsage x="2"/>
      </fieldsUsage>
    </cacheHierarchy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/>
    <cacheHierarchy uniqueName="[Measures].[TEKUĆI PLAN ZA 2023]" caption="TEKUĆI PLAN ZA 2023" measure="1" displayFolder="" measureGroup="BazaZaUpit" count="0" oneField="1">
      <fieldsUsage count="1">
        <fieldUsage x="3"/>
      </fieldsUsage>
    </cacheHierarchy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/>
    <cacheHierarchy uniqueName="[Measures].[IZVRŠENJE 01.01. - 31.12.2023]" caption="IZVRŠENJE 01.01. - 31.12.2023" measure="1" displayFolder="" measureGroup="BazaZaUpit" count="0" oneField="1">
      <fieldsUsage count="1">
        <fieldUsage x="4"/>
      </fieldsUsage>
    </cacheHierarchy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/>
    <cacheHierarchy uniqueName="[Measures].[Indeks (IZVRŠENJE 01.01. - 31.12.2023 / TEKUĆI PLAN ZA 2023)]" caption="Indeks (IZVRŠENJE 01.01. - 31.12.2023 / TEKUĆI PLAN ZA 2023)" measure="1" displayFolder="" measureGroup="BazaZaUpit" count="0" oneField="1">
      <fieldsUsage count="1">
        <fieldUsage x="6"/>
      </fieldsUsage>
    </cacheHierarchy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/>
    <cacheHierarchy uniqueName="[Measures].[Indeks (IZVRŠENJE 01.01. - 31.12.2023. / IZVRŠENJE 01.01. - 31.12.2022.)]" caption="Indeks (IZVRŠENJE 01.01. - 31.12.2023. / IZVRŠENJE 01.01. - 31.12.2022.)" measure="1" displayFolder="" measureGroup="BazaZaUpit" count="0" oneField="1">
      <fieldsUsage count="1">
        <fieldUsage x="5"/>
      </fieldsUsage>
    </cacheHierarchy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saveData="0" refreshedBy="Kristina Ivancic" refreshedDate="45377.36156435185" createdVersion="8" refreshedVersion="6" minRefreshableVersion="3" recordCount="0" supportSubquery="1" supportAdvancedDrill="1">
  <cacheSource type="external" connectionId="3"/>
  <cacheFields count="8">
    <cacheField name="[BazaZaUpit].[Konto Broj i Naziv 1].[Konto Broj i Naziv 1]" caption="Konto Broj i Naziv 1" numFmtId="0" hierarchy="24" level="1">
      <sharedItems count="1">
        <s v="9 PRIJENOS I DONOS"/>
      </sharedItems>
    </cacheField>
    <cacheField name="[BazaZaUpit].[Konto Broj i Naziv 4].[Konto Broj i Naziv 4]" caption="Konto Broj i Naziv 4" numFmtId="0" hierarchy="27" level="1">
      <sharedItems count="2">
        <s v="9212 PRIJENOS SREDSTAVA U SLJEDEĆU GODINU"/>
        <s v="9211 PRIJENOS SREDSTAVA IZ PRETHODNE GODINE" u="1"/>
      </sharedItems>
    </cacheField>
    <cacheField name="[Measures].[IZVRŠENJE 01.01. - 31.12.2022 (9212 Prij. sred. u Sljed.)]" caption="IZVRŠENJE 01.01. - 31.12.2022 (9212 Prij. sred. u Sljed.)" numFmtId="0" hierarchy="78" level="32767"/>
    <cacheField name="[Measures].[IZVORNI PLAN ILI REBALANS ZA 2023 (9212 Prij. sred. u Sljed.)]" caption="IZVORNI PLAN ILI REBALANS ZA 2023 (9212 Prij. sred. u Sljed.)" numFmtId="0" hierarchy="82" level="32767"/>
    <cacheField name="[Measures].[TEKUĆI PLAN ZA 2023 (9212 Prij. sred. u Sljed.)]" caption="TEKUĆI PLAN ZA 2023 (9212 Prij. sred. u Sljed.)" numFmtId="0" hierarchy="86" level="32767"/>
    <cacheField name="[Measures].[IZVRŠENJE 01.01. - 31.12.2023 (9212 Prij. sred. u Sljed.)]" caption="IZVRŠENJE 01.01. - 31.12.2023 (9212 Prij. sred. u Sljed.)" numFmtId="0" hierarchy="90" level="32767"/>
    <cacheField name="[Measures].[Indeks (IZVRŠENJE 01.01. - 31.12.2023 / IZVRŠENJE 01.01. - 31.12.2022) (9212 Prij. sres. u Sljed.)]" caption="Indeks (IZVRŠENJE 01.01. - 31.12.2023 / IZVRŠENJE 01.01. - 31.12.2022) (9212 Prij. sres. u Sljed.)" numFmtId="0" hierarchy="98" level="32767"/>
    <cacheField name="[Measures].[Indeks (IZVRŠENJE 01.01. - 31.12.2023 / TEKUĆI PLAN ZA 2023) (9212 Prij. sres. u Sljed.)]" caption="Indeks (IZVRŠENJE 01.01. - 31.12.2023 / TEKUĆI PLAN ZA 2023) (9212 Prij. sres. u Sljed.)" numFmtId="0" hierarchy="94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 oneField="1">
      <fieldsUsage count="1">
        <fieldUsage x="2"/>
      </fieldsUsage>
    </cacheHierarchy>
    <cacheHierarchy uniqueName="[Measures].[IZVRŠENJE 01.01. - 31.12.2022 (FILTER)]" caption="IZVRŠENJE 01.01. - 31.12.2022 (FILTER)" measure="1" displayFolder="" measureGroup="BazaZaUpit" count="0"/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 oneField="1">
      <fieldsUsage count="1">
        <fieldUsage x="3"/>
      </fieldsUsage>
    </cacheHierarchy>
    <cacheHierarchy uniqueName="[Measures].[IZVORNI PLAN ILI REBALANS ZA 2023 (FILTER)]" caption="IZVORNI PLAN ILI REBALANS ZA 2023 (FILTER)" measure="1" displayFolder="" measureGroup="BazaZaUpit" count="0"/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 oneField="1">
      <fieldsUsage count="1">
        <fieldUsage x="4"/>
      </fieldsUsage>
    </cacheHierarchy>
    <cacheHierarchy uniqueName="[Measures].[TEKUĆI PLAN ZA 2023 (FILTER)]" caption="TEKUĆI PLAN ZA 2023 (FILTER)" measure="1" displayFolder="" measureGroup="BazaZaUpit" count="0"/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 oneField="1">
      <fieldsUsage count="1">
        <fieldUsage x="5"/>
      </fieldsUsage>
    </cacheHierarchy>
    <cacheHierarchy uniqueName="[Measures].[IZVRŠENJE 01.01. - 31.12.2023 FILTER]" caption="IZVRŠENJE 01.01. - 31.12.2023 FILTER" measure="1" displayFolder="" measureGroup="BazaZaUpit" count="0"/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 oneField="1">
      <fieldsUsage count="1">
        <fieldUsage x="7"/>
      </fieldsUsage>
    </cacheHierarchy>
    <cacheHierarchy uniqueName="[Measures].[Indeks (IZVRŠENJE 01.01. - 31.12.2023 / TEKUĆI PLAN ZA 2023) FILTER]" caption="Indeks (IZVRŠENJE 01.01. - 31.12.2023 / TEKUĆI PLAN ZA 2023) FILTER" measure="1" displayFolder="" measureGroup="BazaZaUpit" count="0"/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 oneField="1">
      <fieldsUsage count="1">
        <fieldUsage x="6"/>
      </fieldsUsage>
    </cacheHierarchy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saveData="0" refreshedBy="Kristina Ivancic" refreshedDate="45377.36156597222" createdVersion="8" refreshedVersion="6" minRefreshableVersion="3" recordCount="0" supportSubquery="1" supportAdvancedDrill="1">
  <cacheSource type="external" connectionId="3"/>
  <cacheFields count="10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BazaZaUpit].[PRIHODI BROJ I NAZIV 2].[PRIHODI BROJ I NAZIV 2]" caption="PRIHODI BROJ I NAZIV 2" numFmtId="0" hierarchy="2" level="1">
      <sharedItems count="5">
        <s v="63 Pomoći iz inozemstva i od subjekata unutar općeg proračuna"/>
        <s v="66 Prihodi od prodaje proizvoda i robe te pruženih usluga i prihodi od donacija"/>
        <s v="67 Prihodi iz nadležnog proračuna i od HZZO-a temeljem ugovornih obveza"/>
        <s v="71 Prihodi od prodaje nefinancijske imovine"/>
        <s v="PRIMICI I IZDACI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BazaZaUpit].[Konto Broj i Naziv 4].[Konto Broj i Naziv 4]" caption="Konto Broj i Naziv 4" numFmtId="0" hierarchy="27" level="1">
      <sharedItems count="16">
        <s v="4511 Dodatna ulaganja na građevinskim objektima"/>
        <s v="3121 Ostali rashodi za zaposlene"/>
        <s v="3211 Službena putovanja"/>
        <s v="3231 Usluge telefona, pošte i prijevoza"/>
        <s v="3237 Intelektualne i osobne usluge"/>
        <s v="3293 Reprezentacija"/>
        <s v="3111 Plaće za redovni rad"/>
        <s v="3132 Doprinosi za obvezno zdravstveno osiguranje"/>
        <s v="3221 Uredski materijal i ostali materijalni rashodi"/>
        <s v="3233 Usluge promidžbe i informiranja"/>
        <s v="3235 Zakupnine i najamnine"/>
        <s v="3241 Naknade troškova osobama izvan radnog odnosa"/>
        <s v="3299 Ostali nespomenuti rashodi poslovanja"/>
        <s v="661 Prihodi od prodaje proizvoda i robe te pruženih usluga - NEUTROŠEN"/>
        <s v="9211 PRIJENOS SREDSTAVA IZ PRETHODNE GODINE"/>
        <s v="9212 PRIJENOS SREDSTAVA U SLJEDEĆU GODINU"/>
      </sharedItems>
    </cacheField>
    <cacheField name="[BazaZaUpit].[PODPROGRAM ŠIFRA I NAZIV].[PODPROGRAM ŠIFRA I NAZIV]" caption="PODPROGRAM ŠIFRA I NAZIV" numFmtId="0" hierarchy="22" level="1">
      <sharedItems count="3">
        <s v="A665000 ADMINISTRACIJA I UPRAVLJANJE"/>
        <s v="T665008 TWINNING PROJEKT IPA/2020/420-330 &quot;Jačanje vanjske revizije i parlamentarnog nadzora, Sjeverna Makedonija&quot;"/>
        <s v="Z999 PRERAČUNAVANJE"/>
      </sharedItems>
    </cacheField>
    <cacheField name="[Measures].[IZVRŠENJE 01.01. - 31.12.2022 (FILTER)]" caption="IZVRŠENJE 01.01. - 31.12.2022 (FILTER)" numFmtId="0" hierarchy="79" level="32767"/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BazaZaUpit].[IZVOR SIFRA I NAZIV 2].[IZVOR SIFRA I NAZIV 2]" caption="IZVOR SIFRA I NAZIV 2" numFmtId="0" hierarchy="23" level="1">
      <sharedItems count="2">
        <s v="IZVOR 5761 FOND SOLIDARNOSTI EU - potres ožujak 2020."/>
        <s v="IZVOR 31 VLASTITI PRIHODI"/>
      </sharedItems>
    </cacheField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3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 oneField="1">
      <fieldsUsage count="1">
        <fieldUsage x="5"/>
      </fieldsUsage>
    </cacheHierarchy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6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7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8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/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Kristina Ivancic" refreshedDate="45377.361538773148" createdVersion="8" refreshedVersion="6" minRefreshableVersion="3" recordCount="0" supportSubquery="1" supportAdvancedDrill="1">
  <cacheSource type="external" connectionId="3"/>
  <cacheFields count="12">
    <cacheField name="[BazaZaUpit].[Konto Broj i Naziv 1].[Konto Broj i Naziv 1]" caption="Konto Broj i Naziv 1" numFmtId="0" hierarchy="24" level="1">
      <sharedItems count="2">
        <s v="3 Rashodi poslovanja"/>
        <s v="4 Rashodi za nabavu nefinancijske imovine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BazaZaUpit].[GLAVA].[GLAVA]" caption="GLAVA" numFmtId="0" hierarchy="19" level="1">
      <sharedItems count="1">
        <s v="GLAVA 18505"/>
      </sharedItems>
    </cacheField>
    <cacheField name="[BazaZaUpit].[GLAVNI PROGRAM].[GLAVNI PROGRAM]" caption="GLAVNI PROGRAM" numFmtId="0" hierarchy="20" level="1">
      <sharedItems count="1">
        <s v="22 FINANCIJSKI I FISKALNI SUSTAV"/>
      </sharedItems>
    </cacheField>
    <cacheField name="[BazaZaUpit].[PROGRAM].[PROGRAM]" caption="PROGRAM" numFmtId="0" hierarchy="21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3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  <cacheField name="[Measures].[IZVRŠENJE 01.01. - 31.12.2022 (FILTER)]" caption="IZVRŠENJE 01.01. - 31.12.2022 (FILTER)" numFmtId="0" hierarchy="79" level="32767"/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 oneField="1">
      <fieldsUsage count="1">
        <fieldUsage x="6"/>
      </fieldsUsage>
    </cacheHierarchy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7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8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9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11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10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saveData="0" refreshedBy="Kristina Ivancic" refreshedDate="45377.383518171293" createdVersion="8" refreshedVersion="6" minRefreshableVersion="3" recordCount="0" supportSubquery="1" supportAdvancedDrill="1">
  <cacheSource type="external" connectionId="3"/>
  <cacheFields count="11">
    <cacheField name="[BazaZaUpit].[Konto Broj i Naziv 1].[Konto Broj i Naziv 1]" caption="Konto Broj i Naziv 1" numFmtId="0" hierarchy="24" level="1">
      <sharedItems count="2">
        <s v="3 Rashodi poslovanja"/>
        <s v="4 Rashodi za nabavu nefinancijske imovine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BazaZaUpit].[GLAVA].[GLAVA]" caption="GLAVA" numFmtId="0" hierarchy="19" level="1">
      <sharedItems count="1">
        <s v="GLAVA 18505"/>
      </sharedItems>
    </cacheField>
    <cacheField name="[BazaZaUpit].[GLAVNI PROGRAM].[GLAVNI PROGRAM]" caption="GLAVNI PROGRAM" numFmtId="0" hierarchy="20" level="1">
      <sharedItems count="1">
        <s v="22 FINANCIJSKI I FISKALNI SUSTAV"/>
      </sharedItems>
    </cacheField>
    <cacheField name="[BazaZaUpit].[PROGRAM].[PROGRAM]" caption="PROGRAM" numFmtId="0" hierarchy="21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3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/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6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7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8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10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9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saveData="0" refreshedBy="Kristina Ivancic" refreshedDate="45377.384221296299" createdVersion="8" refreshedVersion="6" minRefreshableVersion="3" recordCount="0" supportSubquery="1" supportAdvancedDrill="1">
  <cacheSource type="external" connectionId="3"/>
  <cacheFields count="14">
    <cacheField name="[BazaZaUpit].[Konto Broj i Naziv 1].[Konto Broj i Naziv 1]" caption="Konto Broj i Naziv 1" numFmtId="0" hierarchy="24" level="1">
      <sharedItems count="2">
        <s v="3 Rashodi poslovanja"/>
        <s v="4 Rashodi za nabavu nefinancijske imovine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BazaZaUpit].[GLAVA].[GLAVA]" caption="GLAVA" numFmtId="0" hierarchy="19" level="1">
      <sharedItems count="1">
        <s v="GLAVA 18505"/>
      </sharedItems>
    </cacheField>
    <cacheField name="[BazaZaUpit].[GLAVNI PROGRAM].[GLAVNI PROGRAM]" caption="GLAVNI PROGRAM" numFmtId="0" hierarchy="20" level="1">
      <sharedItems count="1">
        <s v="22 FINANCIJSKI I FISKALNI SUSTAV"/>
      </sharedItems>
    </cacheField>
    <cacheField name="[BazaZaUpit].[PROGRAM].[PROGRAM]" caption="PROGRAM" numFmtId="0" hierarchy="21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2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 u="1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25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4].[Konto Broj i Naziv 4]" caption="Konto Broj i Naziv 4" numFmtId="0" hierarchy="27" level="1">
      <sharedItems count="35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</sharedItems>
    </cacheField>
    <cacheField name="[BazaZaUpit].[IZVOR SIFRA I NAZIV 2].[IZVOR SIFRA I NAZIV 2]" caption="IZVOR SIFRA I NAZIV 2" numFmtId="0" hierarchy="23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7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/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9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10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11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13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12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Kristina Ivancic" refreshedDate="45377.361540972219" createdVersion="8" refreshedVersion="6" minRefreshableVersion="3" recordCount="0" supportSubquery="1" supportAdvancedDrill="1">
  <cacheSource type="external" connectionId="3"/>
  <cacheFields count="15">
    <cacheField name="[BazaZaUpit].[Konto Broj i Naziv 1].[Konto Broj i Naziv 1]" caption="Konto Broj i Naziv 1" numFmtId="0" hierarchy="24" level="1">
      <sharedItems count="2">
        <s v="3 Rashodi poslovanja"/>
        <s v="4 Rashodi za nabavu nefinancijske imovine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BazaZaUpit].[GLAVA].[GLAVA]" caption="GLAVA" numFmtId="0" hierarchy="19" level="1">
      <sharedItems count="1">
        <s v="GLAVA 18505"/>
      </sharedItems>
    </cacheField>
    <cacheField name="[BazaZaUpit].[GLAVNI PROGRAM].[GLAVNI PROGRAM]" caption="GLAVNI PROGRAM" numFmtId="0" hierarchy="20" level="1">
      <sharedItems count="1">
        <s v="22 FINANCIJSKI I FISKALNI SUSTAV"/>
      </sharedItems>
    </cacheField>
    <cacheField name="[BazaZaUpit].[PROGRAM].[PROGRAM]" caption="PROGRAM" numFmtId="0" hierarchy="21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2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25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3].[Konto Broj i Naziv 3]" caption="Konto Broj i Naziv 3" numFmtId="0" hierarchy="26" level="1">
      <sharedItems count="16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  <s v="324 Naknade troškova osobama izvan radnog odnosa"/>
        <s v="343 Ostali financijski rashodi" u="1"/>
        <s v="452 Dodatna ulaganja na postrojenjima i opremi" u="1"/>
      </sharedItems>
    </cacheField>
    <cacheField name="[BazaZaUpit].[Konto Broj i Naziv 4].[Konto Broj i Naziv 4]" caption="Konto Broj i Naziv 4" numFmtId="0" hierarchy="27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41 Naknade troškova osobama izvan radnog odnosa"/>
      </sharedItems>
    </cacheField>
    <cacheField name="[Measures].[IZVRŠENJE 01.01. - 31.12.2022 (FILTER)]" caption="IZVRŠENJE 01.01. - 31.12.2022 (FILTER)" numFmtId="0" hierarchy="79" level="32767"/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8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 oneField="1">
      <fieldsUsage count="1">
        <fieldUsage x="9"/>
      </fieldsUsage>
    </cacheHierarchy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10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11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12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14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13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Kristina Ivancic" refreshedDate="45377.361542708335" createdVersion="8" refreshedVersion="6" minRefreshableVersion="3" recordCount="0" supportSubquery="1" supportAdvancedDrill="1">
  <cacheSource type="external" connectionId="3"/>
  <cacheFields count="15">
    <cacheField name="[BazaZaUpit].[Konto Broj i Naziv 1].[Konto Broj i Naziv 1]" caption="Konto Broj i Naziv 1" numFmtId="0" hierarchy="24" level="1">
      <sharedItems count="2">
        <s v="3 Rashodi poslovanja"/>
        <s v="4 Rashodi za nabavu nefinancijske imovine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BazaZaUpit].[GLAVA].[GLAVA]" caption="GLAVA" numFmtId="0" hierarchy="19" level="1">
      <sharedItems count="1">
        <s v="GLAVA 18505"/>
      </sharedItems>
    </cacheField>
    <cacheField name="[BazaZaUpit].[GLAVNI PROGRAM].[GLAVNI PROGRAM]" caption="GLAVNI PROGRAM" numFmtId="0" hierarchy="20" level="1">
      <sharedItems count="1">
        <s v="22 FINANCIJSKI I FISKALNI SUSTAV"/>
      </sharedItems>
    </cacheField>
    <cacheField name="[BazaZaUpit].[PROGRAM].[PROGRAM]" caption="PROGRAM" numFmtId="0" hierarchy="21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2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25" level="1">
      <sharedItems count="7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  <s v="34 Financijski rashodi"/>
      </sharedItems>
    </cacheField>
    <cacheField name="[BazaZaUpit].[Konto Broj i Naziv 4].[Konto Broj i Naziv 4]" caption="Konto Broj i Naziv 4" numFmtId="0" hierarchy="27" level="1">
      <sharedItems count="36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41 Naknade troškova osobama izvan radnog odnosa"/>
      </sharedItems>
    </cacheField>
    <cacheField name="[BazaZaUpit].[IZVOR SIFRA I NAZIV 2].[IZVOR SIFRA I NAZIV 2]" caption="IZVOR SIFRA I NAZIV 2" numFmtId="0" hierarchy="23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  <cacheField name="[Measures].[IZVRŠENJE 01.01. - 31.12.2022 (FILTER)]" caption="IZVRŠENJE 01.01. - 31.12.2022 (FILTER)" numFmtId="0" hierarchy="79" level="32767"/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7"/>
      </fieldsUsage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 oneField="1">
      <fieldsUsage count="1">
        <fieldUsage x="9"/>
      </fieldsUsage>
    </cacheHierarchy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10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11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12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14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13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Kristina Ivancic" refreshedDate="45377.361543865743" createdVersion="8" refreshedVersion="6" minRefreshableVersion="3" recordCount="0" supportSubquery="1" supportAdvancedDrill="1">
  <cacheSource type="external" connectionId="3"/>
  <cacheFields count="12">
    <cacheField name="[BazaZaUpit].[Konto Broj i Naziv 1].[Konto Broj i Naziv 1]" caption="Konto Broj i Naziv 1" numFmtId="0" hierarchy="24" level="1">
      <sharedItems count="2">
        <s v="3 Rashodi poslovanja"/>
        <s v="4 Rashodi za nabavu nefinancijske imovine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BazaZaUpit].[GLAVA].[GLAVA]" caption="GLAVA" numFmtId="0" hierarchy="19" level="1">
      <sharedItems count="1">
        <s v="GLAVA 18505"/>
      </sharedItems>
    </cacheField>
    <cacheField name="[BazaZaUpit].[GLAVNI PROGRAM].[GLAVNI PROGRAM]" caption="GLAVNI PROGRAM" numFmtId="0" hierarchy="20" level="1">
      <sharedItems count="1">
        <s v="22 FINANCIJSKI I FISKALNI SUSTAV"/>
      </sharedItems>
    </cacheField>
    <cacheField name="[BazaZaUpit].[PROGRAM].[PROGRAM]" caption="PROGRAM" numFmtId="0" hierarchy="21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3" level="1">
      <sharedItems count="5">
        <s v="IZVOR 11 OPĆI PRIHODI I PRIMICI"/>
        <s v="IZVOR 31 VLASTITI PRIHODI"/>
        <s v="IZVOR 5761 FOND SOLIDARNOSTI EU - potres ožujak 2020."/>
        <s v="IZVOR 12 SREDSTVA UČEŠĆA ZA POMOĆI" u="1"/>
        <s v="IZVOR 561 EUROPSKI SOCIJALNI FOND" u="1"/>
      </sharedItems>
    </cacheField>
    <cacheField name="[Measures].[IZVRŠENJE 01.01. - 31.12.2022 (FILTER)]" caption="IZVRŠENJE 01.01. - 31.12.2022 (FILTER)" numFmtId="0" hierarchy="79" level="32767"/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 oneField="1">
      <fieldsUsage count="1">
        <fieldUsage x="6"/>
      </fieldsUsage>
    </cacheHierarchy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7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8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9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11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10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Kristina Ivancic" refreshedDate="45377.361545138891" createdVersion="8" refreshedVersion="6" minRefreshableVersion="3" recordCount="0" supportSubquery="1" supportAdvancedDrill="1">
  <cacheSource type="external" connectionId="3"/>
  <cacheFields count="8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BazaZaUpit].[Konto Broj i Naziv 1].[Konto Broj i Naziv 1]" caption="Konto Broj i Naziv 1" numFmtId="0" hierarchy="24" level="1">
      <sharedItems count="1">
        <s v="5 Izdaci za financijsku imovinu i otplate zajmova"/>
      </sharedItems>
    </cacheField>
    <cacheField name="[Measures].[IZVRŠENJE 01.01. - 31.12.2022]" caption="IZVRŠENJE 01.01. - 31.12.2022" numFmtId="0" hierarchy="76" level="32767"/>
    <cacheField name="[Measures].[IZVORNI PLAN ILI REBALANS ZA 2023]" caption="IZVORNI PLAN ILI REBALANS ZA 2023" numFmtId="0" hierarchy="80" level="32767"/>
    <cacheField name="[Measures].[TEKUĆI PLAN ZA 2023]" caption="TEKUĆI PLAN ZA 2023" numFmtId="0" hierarchy="84" level="32767"/>
    <cacheField name="[Measures].[IZVRŠENJE 01.01. - 31.12.2023]" caption="IZVRŠENJE 01.01. - 31.12.2023" numFmtId="0" hierarchy="88" level="32767"/>
    <cacheField name="[Measures].[Indeks (IZVRŠENJE 01.01. - 31.12.2023. / IZVRŠENJE 01.01. - 31.12.2022.)]" caption="Indeks (IZVRŠENJE 01.01. - 31.12.2023. / IZVRŠENJE 01.01. - 31.12.2022.)" numFmtId="0" hierarchy="96" level="32767"/>
    <cacheField name="[Measures].[Indeks (IZVRŠENJE 01.01. - 31.12.2023 / TEKUĆI PLAN ZA 2023)]" caption="Indeks (IZVRŠENJE 01.01. - 31.12.2023 / TEKUĆI PLAN ZA 2023)" numFmtId="0" hierarchy="92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 oneField="1">
      <fieldsUsage count="1">
        <fieldUsage x="2"/>
      </fieldsUsage>
    </cacheHierarchy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/>
    <cacheHierarchy uniqueName="[Measures].[IZVORNI PLAN ILI REBALANS ZA 2023]" caption="IZVORNI PLAN ILI REBALANS ZA 2023" measure="1" displayFolder="" measureGroup="BazaZaUpit" count="0" oneField="1">
      <fieldsUsage count="1">
        <fieldUsage x="3"/>
      </fieldsUsage>
    </cacheHierarchy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/>
    <cacheHierarchy uniqueName="[Measures].[TEKUĆI PLAN ZA 2023]" caption="TEKUĆI PLAN ZA 2023" measure="1" displayFolder="" measureGroup="BazaZaUpit" count="0" oneField="1">
      <fieldsUsage count="1">
        <fieldUsage x="4"/>
      </fieldsUsage>
    </cacheHierarchy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/>
    <cacheHierarchy uniqueName="[Measures].[IZVRŠENJE 01.01. - 31.12.2023]" caption="IZVRŠENJE 01.01. - 31.12.2023" measure="1" displayFolder="" measureGroup="BazaZaUpit" count="0" oneField="1">
      <fieldsUsage count="1">
        <fieldUsage x="5"/>
      </fieldsUsage>
    </cacheHierarchy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/>
    <cacheHierarchy uniqueName="[Measures].[Indeks (IZVRŠENJE 01.01. - 31.12.2023 / TEKUĆI PLAN ZA 2023)]" caption="Indeks (IZVRŠENJE 01.01. - 31.12.2023 / TEKUĆI PLAN ZA 2023)" measure="1" displayFolder="" measureGroup="BazaZaUpit" count="0" oneField="1">
      <fieldsUsage count="1">
        <fieldUsage x="7"/>
      </fieldsUsage>
    </cacheHierarchy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/>
    <cacheHierarchy uniqueName="[Measures].[Indeks (IZVRŠENJE 01.01. - 31.12.2023. / IZVRŠENJE 01.01. - 31.12.2022.)]" caption="Indeks (IZVRŠENJE 01.01. - 31.12.2023. / IZVRŠENJE 01.01. - 31.12.2022.)" measure="1" displayFolder="" measureGroup="BazaZaUpit" count="0" oneField="1">
      <fieldsUsage count="1">
        <fieldUsage x="6"/>
      </fieldsUsage>
    </cacheHierarchy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Kristina Ivancic" refreshedDate="45377.361548611108" createdVersion="8" refreshedVersion="6" minRefreshableVersion="3" recordCount="0" supportSubquery="1" supportAdvancedDrill="1">
  <cacheSource type="external" connectionId="3"/>
  <cacheFields count="8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BazaZaUpit].[Konto Broj i Naziv 1].[Konto Broj i Naziv 1]" caption="Konto Broj i Naziv 1" numFmtId="0" hierarchy="24" level="1">
      <sharedItems count="1">
        <s v="8 Primici od financijske imovine i zaduživanja"/>
      </sharedItems>
    </cacheField>
    <cacheField name="[Measures].[IZVRŠENJE 01.01. - 31.12.2022]" caption="IZVRŠENJE 01.01. - 31.12.2022" numFmtId="0" hierarchy="76" level="32767"/>
    <cacheField name="[Measures].[IZVORNI PLAN ILI REBALANS ZA 2023]" caption="IZVORNI PLAN ILI REBALANS ZA 2023" numFmtId="0" hierarchy="80" level="32767"/>
    <cacheField name="[Measures].[IZVORNI/TEKUĆI Plan za 2023. EUR]" caption="IZVORNI/TEKUĆI Plan za 2023. EUR" numFmtId="0" hierarchy="58" level="32767"/>
    <cacheField name="[Measures].[IZVRŠENJE 01.01. - 31.12.2023]" caption="IZVRŠENJE 01.01. - 31.12.2023" numFmtId="0" hierarchy="88" level="32767"/>
    <cacheField name="[Measures].[Indeks (IZVRŠENJE 01.01. - 31.12.2023. / IZVRŠENJE 01.01. - 31.12.2022.)]" caption="Indeks (IZVRŠENJE 01.01. - 31.12.2023. / IZVRŠENJE 01.01. - 31.12.2022.)" numFmtId="0" hierarchy="96" level="32767"/>
    <cacheField name="[Measures].[Indeks (IZVRŠENJE 01.01. - 31.12.2023 / TEKUĆI PLAN ZA 2023)]" caption="Indeks (IZVRŠENJE 01.01. - 31.12.2023 / TEKUĆI PLAN ZA 2023)" numFmtId="0" hierarchy="92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 oneField="1">
      <fieldsUsage count="1">
        <fieldUsage x="4"/>
      </fieldsUsage>
    </cacheHierarchy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 oneField="1">
      <fieldsUsage count="1">
        <fieldUsage x="2"/>
      </fieldsUsage>
    </cacheHierarchy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/>
    <cacheHierarchy uniqueName="[Measures].[IZVORNI PLAN ILI REBALANS ZA 2023]" caption="IZVORNI PLAN ILI REBALANS ZA 2023" measure="1" displayFolder="" measureGroup="BazaZaUpit" count="0" oneField="1">
      <fieldsUsage count="1">
        <fieldUsage x="3"/>
      </fieldsUsage>
    </cacheHierarchy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/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/>
    <cacheHierarchy uniqueName="[Measures].[IZVRŠENJE 01.01. - 31.12.2023]" caption="IZVRŠENJE 01.01. - 31.12.2023" measure="1" displayFolder="" measureGroup="BazaZaUpit" count="0" oneField="1">
      <fieldsUsage count="1">
        <fieldUsage x="5"/>
      </fieldsUsage>
    </cacheHierarchy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/>
    <cacheHierarchy uniqueName="[Measures].[Indeks (IZVRŠENJE 01.01. - 31.12.2023 / TEKUĆI PLAN ZA 2023)]" caption="Indeks (IZVRŠENJE 01.01. - 31.12.2023 / TEKUĆI PLAN ZA 2023)" measure="1" displayFolder="" measureGroup="BazaZaUpit" count="0" oneField="1">
      <fieldsUsage count="1">
        <fieldUsage x="7"/>
      </fieldsUsage>
    </cacheHierarchy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/>
    <cacheHierarchy uniqueName="[Measures].[Indeks (IZVRŠENJE 01.01. - 31.12.2023. / IZVRŠENJE 01.01. - 31.12.2022.)]" caption="Indeks (IZVRŠENJE 01.01. - 31.12.2023. / IZVRŠENJE 01.01. - 31.12.2022.)" measure="1" displayFolder="" measureGroup="BazaZaUpit" count="0" oneField="1">
      <fieldsUsage count="1">
        <fieldUsage x="6"/>
      </fieldsUsage>
    </cacheHierarchy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Kristina Ivancic" refreshedDate="45377.36155011574" createdVersion="8" refreshedVersion="6" minRefreshableVersion="3" recordCount="0" supportSubquery="1" supportAdvancedDrill="1">
  <cacheSource type="external" connectionId="3"/>
  <cacheFields count="9">
    <cacheField name="[BazaZaUpit].[Konto Broj i Naziv 1].[Konto Broj i Naziv 1]" caption="Konto Broj i Naziv 1" numFmtId="0" hierarchy="24" level="1">
      <sharedItems count="2">
        <s v="3 Rashodi poslovanja"/>
        <s v="4 Rashodi za nabavu nefinancijske imovine"/>
      </sharedItems>
    </cacheField>
    <cacheField name="[BazaZaUpit].[Funkcijska  klasifikacija 1].[Funkcijska  klasifikacija 1]" caption="Funkcijska  klasifikacija 1" numFmtId="0" hierarchy="5" level="1">
      <sharedItems count="1">
        <s v="01 Opće i javne usluge"/>
      </sharedItems>
    </cacheField>
    <cacheField name="[BazaZaUpit].[Funkcijska  klasifikacija 2].[Funkcijska  klasifikacija 2]" caption="Funkcijska  klasifikacija 2" numFmtId="0" hierarchy="6" level="1">
      <sharedItems count="1">
        <s v="011 Izvršna i zakonodavna tijela, financijski i fiskalni poslovi"/>
      </sharedItems>
    </cacheField>
    <cacheField name="[Measures].[IZVRŠENJE 01.01. - 31.12.2022 (FILTER)]" caption="IZVRŠENJE 01.01. - 31.12.2022 (FILTER)" numFmtId="0" hierarchy="79" level="32767"/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 oneField="1">
      <fieldsUsage count="1">
        <fieldUsage x="3"/>
      </fieldsUsage>
    </cacheHierarchy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4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5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6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8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7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Kristina Ivancic" refreshedDate="45377.36155173611" createdVersion="8" refreshedVersion="6" minRefreshableVersion="3" recordCount="0" supportSubquery="1" supportAdvancedDrill="1">
  <cacheSource type="external" connectionId="3"/>
  <cacheFields count="10">
    <cacheField name="[BazaZaUpit].[PRIHODI BROJ I NAZIV 1].[PRIHODI BROJ I NAZIV 1]" caption="PRIHODI BROJ I NAZIV 1" numFmtId="0" hierarchy="1" level="1">
      <sharedItems containsSemiMixedTypes="0" containsNonDate="0" containsString="0"/>
    </cacheField>
    <cacheField name="[BazaZaUpit].[IZVOR SIFRA I NAZIV 2].[IZVOR SIFRA I NAZIV 2]" caption="IZVOR SIFRA I NAZIV 2" numFmtId="0" hierarchy="23" level="1">
      <sharedItems count="3">
        <s v="IZVOR 11 OPĆI PRIHODI I PRIMICI"/>
        <s v="IZVOR 31 VLASTITI PRIHODI"/>
        <s v="IZVOR 5761 FOND SOLIDARNOSTI EU - potres ožujak 2020."/>
      </sharedItems>
    </cacheField>
    <cacheField name="[BazaZaUpit].[IZVOR SIFRA I NAZIV 1].[IZVOR SIFRA I NAZIV 1]" caption="IZVOR SIFRA I NAZIV 1" numFmtId="0" level="1">
      <sharedItems count="3">
        <s v="1 Opći prihodi i primici"/>
        <s v="3 Vlastiti prihodi"/>
        <s v="5 Pomoći"/>
      </sharedItems>
    </cacheField>
    <cacheField name="[BazaZaUpit].[RAZDJEL].[RAZDJEL]" caption="RAZDJEL" numFmtId="0" hierarchy="18" level="1">
      <sharedItems count="1">
        <s v="RAZDJEL 185 DRŽAVNI URED ZA REVIZIJU"/>
      </sharedItems>
    </cacheField>
    <cacheField name="[Measures].[IZVRŠENJE 01.01. - 31.12.2022 (FILTER)]" caption="IZVRŠENJE 01.01. - 31.12.2022 (FILTER)" numFmtId="0" hierarchy="79" level="32767"/>
    <cacheField name="[Measures].[IZVORNI PLAN ILI REBALANS ZA 2023 (FILTER)]" caption="IZVORNI PLAN ILI REBALANS ZA 2023 (FILTER)" numFmtId="0" hierarchy="83" level="32767"/>
    <cacheField name="[Measures].[TEKUĆI PLAN ZA 2023 (FILTER)]" caption="TEKUĆI PLAN ZA 2023 (FILTER)" numFmtId="0" hierarchy="87" level="32767"/>
    <cacheField name="[Measures].[IZVRŠENJE 01.01. - 31.12.2023 FILTER]" caption="IZVRŠENJE 01.01. - 31.12.2023 FILTER" numFmtId="0" hierarchy="91" level="32767"/>
    <cacheField name="[Measures].[Indeks (IZVRŠENJE 01.01. - 31.12.2023 / IZVRŠENJE 01.01. - 31.12.2022) FILTER]" caption="Indeks (IZVRŠENJE 01.01. - 31.12.2023 / IZVRŠENJE 01.01. - 31.12.2022) FILTER" numFmtId="0" hierarchy="99" level="32767"/>
    <cacheField name="[Measures].[Indeks (IZVRŠENJE 01.01. - 31.12.2023 / TEKUĆI PLAN ZA 2023) FILTER]" caption="Indeks (IZVRŠENJE 01.01. - 31.12.2023 / TEKUĆI PLAN ZA 2023) FILTER" numFmtId="0" hierarchy="95" level="32767"/>
  </cacheFields>
  <cacheHierarchies count="102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 4]" caption="PRIHODI BROJ I NAZIV 4" attribute="1" defaultMemberUniqueName="[BazaZaUpit].[PRIHODI BROJ I NAZIV 4].[All]" allUniqueName="[BazaZaUpit].[PRIHODI BROJ I NAZIV 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Plan za 2022. EUR]" caption="Plan za 2022. EUR" attribute="1" defaultMemberUniqueName="[BazaZaUpit].[Plan za 2022. EUR].[All]" allUniqueName="[BazaZaUpit].[Plan za 2022. EUR].[All]" dimensionUniqueName="[BazaZaUpit]" displayFolder="" count="0" memberValueDatatype="5" unbalanced="0"/>
    <cacheHierarchy uniqueName="[BazaZaUpit].[IZVRŠENJE 01.01. - 31.12.2022. EUR]" caption="IZVRŠENJE 01.01. - 31.12.2022. EUR" attribute="1" defaultMemberUniqueName="[BazaZaUpit].[IZVRŠENJE 01.01. - 31.12.2022. EUR].[All]" allUniqueName="[BazaZaUpit].[IZVRŠENJE 01.01. - 31.12.2022. EUR].[All]" dimensionUniqueName="[BazaZaUpit]" displayFolder="" count="0" memberValueDatatype="5" unbalanced="0"/>
    <cacheHierarchy uniqueName="[BazaZaUpit].[IZVORNI PLAN ILI REBALANS ZA 2023. EUR]" caption="IZVORNI PLAN ILI REBALANS ZA 2023. EUR" attribute="1" defaultMemberUniqueName="[BazaZaUpit].[IZVORNI PLAN ILI REBALANS ZA 2023. EUR].[All]" allUniqueName="[BazaZaUpit].[IZVORNI PLAN ILI REBALANS ZA 2023. EUR].[All]" dimensionUniqueName="[BazaZaUpit]" displayFolder="" count="0" memberValueDatatype="5" unbalanced="0"/>
    <cacheHierarchy uniqueName="[BazaZaUpit].[TEKUĆI PLAN ZA 2023.]" caption="TEKUĆI PLAN ZA 2023." attribute="1" defaultMemberUniqueName="[BazaZaUpit].[TEKUĆI PLAN ZA 2023.].[All]" allUniqueName="[BazaZaUpit].[TEKUĆI PLAN ZA 2023.].[All]" dimensionUniqueName="[BazaZaUpit]" displayFolder="" count="0" memberValueDatatype="5" unbalanced="0"/>
    <cacheHierarchy uniqueName="[BazaZaUpit].[IZVRŠENJE 01.01. - 31.12.2023. EUR]" caption="IZVRŠENJE 01.01. - 31.12.2023. EUR" attribute="1" defaultMemberUniqueName="[BazaZaUpit].[IZVRŠENJE 01.01. - 31.12.2023. EUR].[All]" allUniqueName="[BazaZaUpit].[IZVRŠENJE 01.01. - 31.12.2023. EUR].[All]" dimensionUniqueName="[BazaZaUpit]" displayFolder="" count="0" memberValueDatatype="5" unbalanced="0"/>
    <cacheHierarchy uniqueName="[BazaZaUpit].[Plan za 2024. EUR]" caption="Plan za 2024. EUR" attribute="1" defaultMemberUniqueName="[BazaZaUpit].[Plan za 2024. EUR].[All]" allUniqueName="[BazaZaUpit].[Plan za 2024. EUR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Zbroj resursa Plan za 2024. EUR]" caption="Zbroj resursa Plan za 2024. EUR" measure="1" displayFolder="" measureGroup="BazaZaUpit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Zbroj resursa Izvršenje 01.01.-30.06.2022.]" caption="Zbroj resursa Izvršenje 01.01.-30.06.2022.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Zbroj resursa IZVRŠENJE 01.01. - 31.12.2022. EUR]" caption="Zbroj resursa IZVRŠENJE 01.01. - 31.12.2022. EUR" measure="1" displayFolder="" measureGroup="BazaZaUpit" count="0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Projekcija za 2024 EUR]" caption="Projekcija za 2024 EUR" measure="1" displayFolder="" measureGroup="BazaZaUpit" count="0"/>
    <cacheHierarchy uniqueName="[Measures].[Projekcija za 2025 EUR]" caption="Projekcija za 2025 EUR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lan za 2024 EUR]" caption="Plan za 2024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lan za 2024 EUR 9211 Prij. sred. iz Preth.]" caption="Plan za 2024 EUR 9211 Prij. sred. iz Preth." measure="1" displayFolder="" measureGroup="BazaZaUpit" count="0"/>
    <cacheHierarchy uniqueName="[Measures].[Plan za 2024 EUR 9212 Prij. sred. u Sljed. god.]" caption="Plan za 2024 EUR 9212 Prij. sred. u Sljed. god.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Projekcija za 2025 EUR FILTER]" caption="Projekcija za 2025 EUR FILTER" measure="1" displayFolder="" measureGroup="BazaZaUpit" count="0"/>
    <cacheHierarchy uniqueName="[Measures].[Projekcija za 2026 EUR FILTER]" caption="Projekcija za 2026 EUR FILTER" measure="1" displayFolder="" measureGroup="BazaZaUpit" count="0"/>
    <cacheHierarchy uniqueName="[Measures].[Plan za 2024 EUR FILTER]" caption="Plan za 2024 EUR FILTER" measure="1" displayFolder="" measureGroup="BazaZaUpit" count="0"/>
    <cacheHierarchy uniqueName="[Measures].[Plan za 2022 EUR]" caption="Plan za 2022 EUR" measure="1" displayFolder="" measureGroup="BazaZaUpit" count="0"/>
    <cacheHierarchy uniqueName="[Measures].[Plan za 2022 EUR 9211 Prij. sred. iz Preth.]" caption="Plan za 2022 EUR 9211 Prij. sred. iz Preth." measure="1" displayFolder="" measureGroup="BazaZaUpit" count="0"/>
    <cacheHierarchy uniqueName="[Measures].[Plan za 2022 EUR 9212 Prij. sred. u Sljed. god.]" caption="Plan za 2022 EUR 9212 Prij. sred. u Sljed. god." measure="1" displayFolder="" measureGroup="BazaZaUpit" count="0"/>
    <cacheHierarchy uniqueName="[Measures].[Plan za 2022 EUR FILTER]" caption="Plan za 2022 EUR FILTER" measure="1" displayFolder="" measureGroup="BazaZaUpit" count="0"/>
    <cacheHierarchy uniqueName="[Measures].[IZVORNI Plan za 2023 EUR]" caption="IZVORNI Plan za 2023 EUR" measure="1" displayFolder="" measureGroup="BazaZaUpit" count="0"/>
    <cacheHierarchy uniqueName="[Measures].[IZVORNI Plan za 2023 EUR 9211 Prij. sred. iz Preth.]" caption="IZVORNI Plan za 2023 EUR 9211 Prij. sred. iz Preth." measure="1" displayFolder="" measureGroup="BazaZaUpit" count="0"/>
    <cacheHierarchy uniqueName="[Measures].[IZVORNI Plan za 2023 EUR 9212 Prij. sred. u Sljed. god.]" caption="IZVORNI Plan za 2023 EUR 9212 Prij. sred. u Sljed. god." measure="1" displayFolder="" measureGroup="BazaZaUpit" count="0"/>
    <cacheHierarchy uniqueName="[Measures].[IZVORNI Plan za 2023 EUR FILTER]" caption="IZVORNI Plan za 2023 EUR FILTER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IZVRŠENJE 01.01. - 31.12.2022]" caption="IZVRŠENJE 01.01. - 31.12.2022" measure="1" displayFolder="" measureGroup="BazaZaUpit" count="0"/>
    <cacheHierarchy uniqueName="[Measures].[IZVRŠENJE 01.01. - 31.12.2022 (9211 Prij. sred. iz Pret.)]" caption="IZVRŠENJE 01.01. - 31.12.2022 (9211 Prij. sred. iz Pret.)" measure="1" displayFolder="" measureGroup="BazaZaUpit" count="0"/>
    <cacheHierarchy uniqueName="[Measures].[IZVRŠENJE 01.01. - 31.12.2022 (9212 Prij. sred. u Sljed.)]" caption="IZVRŠENJE 01.01. - 31.12.2022 (9212 Prij. sred. u Sljed.)" measure="1" displayFolder="" measureGroup="BazaZaUpit" count="0"/>
    <cacheHierarchy uniqueName="[Measures].[IZVRŠENJE 01.01. - 31.12.2022 (FILTER)]" caption="IZVRŠENJE 01.01. - 31.12.2022 (FILTER)" measure="1" displayFolder="" measureGroup="BazaZaUpit" count="0" oneField="1">
      <fieldsUsage count="1">
        <fieldUsage x="4"/>
      </fieldsUsage>
    </cacheHierarchy>
    <cacheHierarchy uniqueName="[Measures].[IZVORNI PLAN ILI REBALANS ZA 2023]" caption="IZVORNI PLAN ILI REBALANS ZA 2023" measure="1" displayFolder="" measureGroup="BazaZaUpit" count="0"/>
    <cacheHierarchy uniqueName="[Measures].[IZVORNI PLAN ILI REBALANS ZA 2023 (9211 Prij. sred. iz Preth.)]" caption="IZVORNI PLAN ILI REBALANS ZA 2023 (9211 Prij. sred. iz Preth.)" measure="1" displayFolder="" measureGroup="BazaZaUpit" count="0"/>
    <cacheHierarchy uniqueName="[Measures].[IZVORNI PLAN ILI REBALANS ZA 2023 (9212 Prij. sred. u Sljed.)]" caption="IZVORNI PLAN ILI REBALANS ZA 2023 (9212 Prij. sred. u Sljed.)" measure="1" displayFolder="" measureGroup="BazaZaUpit" count="0"/>
    <cacheHierarchy uniqueName="[Measures].[IZVORNI PLAN ILI REBALANS ZA 2023 (FILTER)]" caption="IZVORNI PLAN ILI REBALANS ZA 2023 (FILTER)" measure="1" displayFolder="" measureGroup="BazaZaUpit" count="0" oneField="1">
      <fieldsUsage count="1">
        <fieldUsage x="5"/>
      </fieldsUsage>
    </cacheHierarchy>
    <cacheHierarchy uniqueName="[Measures].[TEKUĆI PLAN ZA 2023]" caption="TEKUĆI PLAN ZA 2023" measure="1" displayFolder="" measureGroup="BazaZaUpit" count="0"/>
    <cacheHierarchy uniqueName="[Measures].[TEKUĆI PLAN ZA 2023 (9211 Prij. sred. iz Preth.)]" caption="TEKUĆI PLAN ZA 2023 (9211 Prij. sred. iz Preth.)" measure="1" displayFolder="" measureGroup="BazaZaUpit" count="0"/>
    <cacheHierarchy uniqueName="[Measures].[TEKUĆI PLAN ZA 2023 (9212 Prij. sred. u Sljed.)]" caption="TEKUĆI PLAN ZA 2023 (9212 Prij. sred. u Sljed.)" measure="1" displayFolder="" measureGroup="BazaZaUpit" count="0"/>
    <cacheHierarchy uniqueName="[Measures].[TEKUĆI PLAN ZA 2023 (FILTER)]" caption="TEKUĆI PLAN ZA 2023 (FILTER)" measure="1" displayFolder="" measureGroup="BazaZaUpit" count="0" oneField="1">
      <fieldsUsage count="1">
        <fieldUsage x="6"/>
      </fieldsUsage>
    </cacheHierarchy>
    <cacheHierarchy uniqueName="[Measures].[IZVRŠENJE 01.01. - 31.12.2023]" caption="IZVRŠENJE 01.01. - 31.12.2023" measure="1" displayFolder="" measureGroup="BazaZaUpit" count="0"/>
    <cacheHierarchy uniqueName="[Measures].[IZVRŠENJE 01.01. - 31.12.2023 (9211 Prij. sred. iz Preth.)]" caption="IZVRŠENJE 01.01. - 31.12.2023 (9211 Prij. sred. iz Preth.)" measure="1" displayFolder="" measureGroup="BazaZaUpit" count="0"/>
    <cacheHierarchy uniqueName="[Measures].[IZVRŠENJE 01.01. - 31.12.2023 (9212 Prij. sred. u Sljed.)]" caption="IZVRŠENJE 01.01. - 31.12.2023 (9212 Prij. sred. u Sljed.)" measure="1" displayFolder="" measureGroup="BazaZaUpit" count="0"/>
    <cacheHierarchy uniqueName="[Measures].[IZVRŠENJE 01.01. - 31.12.2023 FILTER]" caption="IZVRŠENJE 01.01. - 31.12.2023 FILTER" measure="1" displayFolder="" measureGroup="BazaZaUpit" count="0" oneField="1">
      <fieldsUsage count="1">
        <fieldUsage x="7"/>
      </fieldsUsage>
    </cacheHierarchy>
    <cacheHierarchy uniqueName="[Measures].[Indeks (IZVRŠENJE 01.01. - 31.12.2023 / TEKUĆI PLAN ZA 2023)]" caption="Indeks (IZVRŠENJE 01.01. - 31.12.2023 / TEKUĆI PLAN ZA 2023)" measure="1" displayFolder="" measureGroup="BazaZaUpit" count="0"/>
    <cacheHierarchy uniqueName="[Measures].[Indeks (IZVRŠENJE 01.01. - 31.12.2023 / TEKUĆI PLAN ZA 2023) (9211 Prij. sres. iz Preth.)]" caption="Indeks (IZVRŠENJE 01.01. - 31.12.2023 / TEKUĆI PLAN ZA 2023) (9211 Prij. sres. iz Preth.)" measure="1" displayFolder="" measureGroup="BazaZaUpit" count="0"/>
    <cacheHierarchy uniqueName="[Measures].[Indeks (IZVRŠENJE 01.01. - 31.12.2023 / TEKUĆI PLAN ZA 2023) (9212 Prij. sres. u Sljed.)]" caption="Indeks (IZVRŠENJE 01.01. - 31.12.2023 / TEKUĆI PLAN ZA 2023) (9212 Prij. sres. u Sljed.)" measure="1" displayFolder="" measureGroup="BazaZaUpit" count="0"/>
    <cacheHierarchy uniqueName="[Measures].[Indeks (IZVRŠENJE 01.01. - 31.12.2023 / TEKUĆI PLAN ZA 2023) FILTER]" caption="Indeks (IZVRŠENJE 01.01. - 31.12.2023 / TEKUĆI PLAN ZA 2023) FILTER" measure="1" displayFolder="" measureGroup="BazaZaUpit" count="0" oneField="1">
      <fieldsUsage count="1">
        <fieldUsage x="9"/>
      </fieldsUsage>
    </cacheHierarchy>
    <cacheHierarchy uniqueName="[Measures].[Indeks (IZVRŠENJE 01.01. - 31.12.2023. / IZVRŠENJE 01.01. - 31.12.2022.)]" caption="Indeks (IZVRŠENJE 01.01. - 31.12.2023. / IZVRŠENJE 01.01. - 31.12.2022.)" measure="1" displayFolder="" measureGroup="BazaZaUpit" count="0"/>
    <cacheHierarchy uniqueName="[Measures].[Indeks (IZVRŠENJE 01.01. - 31.12.2023 / IZVRŠENJE 01.01. - 31.12.2022) (9211 Prij. sred. iz Preth.)]" caption="Indeks (IZVRŠENJE 01.01. - 31.12.2023 / IZVRŠENJE 01.01. - 31.12.2022) (9211 Prij. sred. iz Preth.)" measure="1" displayFolder="" measureGroup="BazaZaUpit" count="0"/>
    <cacheHierarchy uniqueName="[Measures].[Indeks (IZVRŠENJE 01.01. - 31.12.2023 / IZVRŠENJE 01.01. - 31.12.2022) (9212 Prij. sres. u Sljed.)]" caption="Indeks (IZVRŠENJE 01.01. - 31.12.2023 / IZVRŠENJE 01.01. - 31.12.2022) (9212 Prij. sres. u Sljed.)" measure="1" displayFolder="" measureGroup="BazaZaUpit" count="0"/>
    <cacheHierarchy uniqueName="[Measures].[Indeks (IZVRŠENJE 01.01. - 31.12.2023 / IZVRŠENJE 01.01. - 31.12.2022) FILTER]" caption="Indeks (IZVRŠENJE 01.01. - 31.12.2023 / IZVRŠENJE 01.01. - 31.12.2022) FILTER" measure="1" displayFolder="" measureGroup="BazaZaUpit" count="0" oneField="1">
      <fieldsUsage count="1">
        <fieldUsage x="8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pivotTable1.xml><?xml version="1.0" encoding="utf-8"?>
<pivotTableDefinition xmlns="http://schemas.openxmlformats.org/spreadsheetml/2006/main" name="SAZETAK_Prijenos" cacheId="13" applyNumberFormats="0" applyBorderFormats="0" applyFontFormats="0" applyPatternFormats="0" applyAlignmentFormats="0" applyWidthHeightFormats="1" dataCaption="Vrijednosti" grandTotalCaption="PRIHODI UKUPNO" tag="1a4a1271-a8ac-4658-bfcd-cc4d765b21a0" updatedVersion="6" minRefreshableVersion="3" subtotalHiddenItems="1" rowGrandTotals="0" colGrandTotals="0" itemPrintTitles="1" createdVersion="8" indent="0" outline="1" outlineData="1" multipleFieldFilters="0">
  <location ref="A51:G52" firstHeaderRow="0" firstDataRow="1" firstDataCol="1"/>
  <pivotFields count="8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1">
        <item n="PRIJENOS SREDSTAVA IZ PRETHODNE GODINE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 numFmtId="3"/>
    <dataField fld="4" subtotal="count" baseField="0" baseItem="0" numFmtId="3"/>
    <dataField fld="5" subtotal="count" baseField="0" baseItem="0"/>
    <dataField fld="6" subtotal="count" baseField="0" baseItem="0"/>
    <dataField fld="7" subtotal="count" baseField="0" baseItem="0"/>
  </dataFields>
  <formats count="30">
    <format dxfId="1209">
      <pivotArea type="all" dataOnly="0" outline="0" fieldPosition="0"/>
    </format>
    <format dxfId="1208">
      <pivotArea dataOnly="0" labelOnly="1" grandRow="1" outline="0" fieldPosition="0"/>
    </format>
    <format dxfId="1207">
      <pivotArea type="all" dataOnly="0" outline="0" fieldPosition="0"/>
    </format>
    <format dxfId="1206">
      <pivotArea outline="0" collapsedLevelsAreSubtotals="1" fieldPosition="0"/>
    </format>
    <format dxfId="1205">
      <pivotArea dataOnly="0" labelOnly="1" grandRow="1" outline="0" fieldPosition="0"/>
    </format>
    <format dxfId="1204">
      <pivotArea grandRow="1" outline="0" collapsedLevelsAreSubtotals="1" fieldPosition="0"/>
    </format>
    <format dxfId="1203">
      <pivotArea grandRow="1" outline="0" collapsedLevelsAreSubtotals="1" fieldPosition="0"/>
    </format>
    <format dxfId="1202">
      <pivotArea type="all" dataOnly="0" outline="0" fieldPosition="0"/>
    </format>
    <format dxfId="1201">
      <pivotArea outline="0" collapsedLevelsAreSubtotals="1" fieldPosition="0"/>
    </format>
    <format dxfId="1200">
      <pivotArea field="1" type="button" dataOnly="0" labelOnly="1" outline="0" axis="axisRow" fieldPosition="0"/>
    </format>
    <format dxfId="1199">
      <pivotArea dataOnly="0" labelOnly="1" fieldPosition="0">
        <references count="1">
          <reference field="1" count="0"/>
        </references>
      </pivotArea>
    </format>
    <format dxfId="1198">
      <pivotArea outline="0" collapsedLevelsAreSubtotals="1" fieldPosition="0"/>
    </format>
    <format dxfId="1197">
      <pivotArea type="all" dataOnly="0" outline="0" fieldPosition="0"/>
    </format>
    <format dxfId="1196">
      <pivotArea outline="0" collapsedLevelsAreSubtotals="1" fieldPosition="0"/>
    </format>
    <format dxfId="1195">
      <pivotArea field="1" type="button" dataOnly="0" labelOnly="1" outline="0" axis="axisRow" fieldPosition="0"/>
    </format>
    <format dxfId="1194">
      <pivotArea dataOnly="0" labelOnly="1" fieldPosition="0">
        <references count="1">
          <reference field="1" count="0"/>
        </references>
      </pivotArea>
    </format>
    <format dxfId="1193">
      <pivotArea outline="0" collapsedLevelsAreSubtotals="1" fieldPosition="0"/>
    </format>
    <format dxfId="1192">
      <pivotArea type="all" dataOnly="0" outline="0" fieldPosition="0"/>
    </format>
    <format dxfId="1191">
      <pivotArea outline="0" collapsedLevelsAreSubtotals="1" fieldPosition="0"/>
    </format>
    <format dxfId="1190">
      <pivotArea field="1" type="button" dataOnly="0" labelOnly="1" outline="0" axis="axisRow" fieldPosition="0"/>
    </format>
    <format dxfId="1189">
      <pivotArea dataOnly="0" labelOnly="1" fieldPosition="0">
        <references count="1">
          <reference field="1" count="0"/>
        </references>
      </pivotArea>
    </format>
    <format dxfId="1188">
      <pivotArea type="all" dataOnly="0" outline="0" fieldPosition="0"/>
    </format>
    <format dxfId="1187">
      <pivotArea type="all" dataOnly="0" outline="0" fieldPosition="0"/>
    </format>
    <format dxfId="1186">
      <pivotArea outline="0" collapsedLevelsAreSubtotals="1" fieldPosition="0"/>
    </format>
    <format dxfId="1185">
      <pivotArea field="1" type="button" dataOnly="0" labelOnly="1" outline="0" axis="axisRow" fieldPosition="0"/>
    </format>
    <format dxfId="1184">
      <pivotArea dataOnly="0" labelOnly="1" fieldPosition="0">
        <references count="1">
          <reference field="1" count="0"/>
        </references>
      </pivotArea>
    </format>
    <format dxfId="1183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18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181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1180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name="OpciDio_Prihodi" cacheId="8" applyNumberFormats="0" applyBorderFormats="0" applyFontFormats="0" applyPatternFormats="0" applyAlignmentFormats="0" applyWidthHeightFormats="1" dataCaption="Vrijednosti" tag="3b32ba2f-93ec-40cd-8888-001c57d0fab4" updatedVersion="6" minRefreshableVersion="3" subtotalHiddenItems="1" colGrandTotals="0" itemPrintTitles="1" createdVersion="8" indent="0" outline="1" outlineData="1" multipleFieldFilters="0" rowHeaderCaption="Razred / Skupina / Izvor">
  <location ref="A12:G20" firstHeaderRow="0" firstDataRow="1" firstDataCol="1"/>
  <pivotFields count="10">
    <pivotField allDrilled="1" showAll="0" dataSourceSort="1" defaultAttributeDrillState="1"/>
    <pivotField axis="axisRow" allDrilled="1" showAll="0" dataSourceSort="1" defaultAttributeDrillState="1">
      <items count="4">
        <item s="1" x="0"/>
        <item s="1" x="1"/>
        <item s="1" x="2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3"/>
    <field x="2"/>
    <field x="1"/>
  </rowFields>
  <rowItems count="8">
    <i>
      <x/>
    </i>
    <i r="1">
      <x/>
    </i>
    <i r="2">
      <x/>
    </i>
    <i r="1">
      <x v="1"/>
    </i>
    <i r="2">
      <x v="1"/>
    </i>
    <i r="1">
      <x v="2"/>
    </i>
    <i r="2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4" subtotal="count" baseField="0" baseItem="0"/>
    <dataField fld="5" subtotal="count" baseField="0" baseItem="0" numFmtId="3"/>
    <dataField fld="6" subtotal="count" baseField="0" baseItem="0" numFmtId="3"/>
    <dataField fld="7" subtotal="count" baseField="0" baseItem="0"/>
    <dataField fld="8" subtotal="count" baseField="0" baseItem="0"/>
    <dataField fld="9" subtotal="count" baseField="0" baseItem="0"/>
  </dataFields>
  <formats count="22">
    <format dxfId="928">
      <pivotArea type="all" dataOnly="0" outline="0" fieldPosition="0"/>
    </format>
    <format dxfId="927">
      <pivotArea field="0" type="button" dataOnly="0" labelOnly="1" outline="0"/>
    </format>
    <format dxfId="926">
      <pivotArea field="0" type="button" dataOnly="0" labelOnly="1" outline="0"/>
    </format>
    <format dxfId="925">
      <pivotArea field="0" type="button" dataOnly="0" labelOnly="1" outline="0"/>
    </format>
    <format dxfId="924">
      <pivotArea type="all" dataOnly="0" outline="0" fieldPosition="0"/>
    </format>
    <format dxfId="923">
      <pivotArea outline="0" collapsedLevelsAreSubtotals="1" fieldPosition="0"/>
    </format>
    <format dxfId="922">
      <pivotArea field="0" type="button" dataOnly="0" labelOnly="1" outline="0"/>
    </format>
    <format dxfId="921">
      <pivotArea field="0" type="button" dataOnly="0" labelOnly="1" outline="0"/>
    </format>
    <format dxfId="920">
      <pivotArea field="0" type="button" dataOnly="0" labelOnly="1" outline="0"/>
    </format>
    <format dxfId="919">
      <pivotArea outline="0" collapsedLevelsAreSubtotals="1" fieldPosition="0"/>
    </format>
    <format dxfId="918">
      <pivotArea type="all" dataOnly="0" outline="0" fieldPosition="0"/>
    </format>
    <format dxfId="917">
      <pivotArea outline="0" collapsedLevelsAreSubtotals="1" fieldPosition="0"/>
    </format>
    <format dxfId="916">
      <pivotArea field="0" type="button" dataOnly="0" labelOnly="1" outline="0"/>
    </format>
    <format dxfId="915">
      <pivotArea field="0" type="button" dataOnly="0" labelOnly="1" outline="0"/>
    </format>
    <format dxfId="914">
      <pivotArea field="0" type="button" dataOnly="0" labelOnly="1" outline="0"/>
    </format>
    <format dxfId="913">
      <pivotArea field="0" type="button" dataOnly="0" labelOnly="1" outline="0"/>
    </format>
    <format dxfId="912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911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910">
      <pivotArea collapsedLevelsAreSubtotals="1" fieldPosition="0">
        <references count="3">
          <reference field="4294967294" count="1" selected="0">
            <x v="4"/>
          </reference>
          <reference field="2" count="1">
            <x v="1"/>
          </reference>
          <reference field="3" count="0" selected="0"/>
        </references>
      </pivotArea>
    </format>
    <format dxfId="909">
      <pivotArea collapsedLevelsAreSubtotals="1" fieldPosition="0">
        <references count="4">
          <reference field="4294967294" count="1" selected="0">
            <x v="4"/>
          </reference>
          <reference field="1" count="1">
            <x v="1"/>
          </reference>
          <reference field="2" count="1" selected="0">
            <x v="1"/>
          </reference>
          <reference field="3" count="0" selected="0"/>
        </references>
      </pivotArea>
    </format>
    <format dxfId="908">
      <pivotArea collapsedLevelsAreSubtotals="1" fieldPosition="0">
        <references count="3">
          <reference field="4294967294" count="1" selected="0">
            <x v="4"/>
          </reference>
          <reference field="2" count="1">
            <x v="2"/>
          </reference>
          <reference field="3" count="0" selected="0"/>
        </references>
      </pivotArea>
    </format>
    <format dxfId="907">
      <pivotArea collapsedLevelsAreSubtotals="1" fieldPosition="0">
        <references count="4">
          <reference field="4294967294" count="1" selected="0">
            <x v="4"/>
          </reference>
          <reference field="1" count="1">
            <x v="2"/>
          </reference>
          <reference field="2" count="1" selected="0">
            <x v="2"/>
          </reference>
          <reference field="3" count="0" selected="0"/>
        </references>
      </pivotArea>
    </format>
  </formats>
  <pivotHierarchies count="102">
    <pivotHierarchy dragToData="1"/>
    <pivotHierarchy dragToData="1">
      <members count="2" level="1">
        <member name="[BazaZaUpit].[PRIHODI BROJ I NAZIV 1].&amp;[6 Prihodi poslovanja]"/>
        <member name="[BazaZaUpit].[PRIHODI BROJ I NAZIV 1].&amp;[7 Prihodi od prodaje nefinancijske imovin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5" level="1">
        <member name=""/>
        <member name=""/>
        <member name="[BazaZaUpit].[IZVOR SIFRA I NAZIV 2].&amp;[IZVOR 561 EUROPSKI SOCIJALNI FOND]"/>
        <member name="[BazaZaUpit].[IZVOR SIFRA I NAZIV 2].&amp;[IZVOR 12 SREDSTVA UČEŠĆA ZA POMOĆI]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18"/>
    <rowHierarchyUsage hierarchyUsage="0"/>
    <rowHierarchyUsage hierarchyUsage="2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Zaokretna tablica4" cacheId="7" applyNumberFormats="0" applyBorderFormats="0" applyFontFormats="0" applyPatternFormats="0" applyAlignmentFormats="0" applyWidthHeightFormats="1" dataCaption="Vrijednosti" tag="0cc419bc-41e9-4382-aede-58b505739603" updatedVersion="6" minRefreshableVersion="3" subtotalHiddenItems="1" colGrandTotals="0" itemPrintTitles="1" createdVersion="8" indent="0" outline="1" outlineData="1" multipleFieldFilters="0" rowHeaderCaption="Razred / Skupina / Izvor">
  <location ref="A13:G16" firstHeaderRow="0" firstDataRow="1" firstDataCol="1" rowPageCount="1" colPageCount="1"/>
  <pivotFields count="9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1"/>
    <field x="2"/>
  </rowFields>
  <rowItems count="3">
    <i>
      <x/>
    </i>
    <i r="1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24" name="[BazaZaUpit].[Konto Broj i Naziv 1].[All]" cap="All"/>
  </pageFields>
  <dataFields count="6">
    <dataField fld="3" subtotal="count" baseField="0" baseItem="0"/>
    <dataField fld="4" subtotal="count" baseField="0" baseItem="0" numFmtId="3"/>
    <dataField fld="5" subtotal="count" baseField="0" baseItem="0" numFmtId="3"/>
    <dataField fld="6" subtotal="count" baseField="0" baseItem="0"/>
    <dataField fld="7" subtotal="count" baseField="0" baseItem="0"/>
    <dataField fld="8" subtotal="count" baseField="0" baseItem="0"/>
  </dataFields>
  <formats count="13">
    <format dxfId="888">
      <pivotArea type="all" dataOnly="0" outline="0" fieldPosition="0"/>
    </format>
    <format dxfId="887">
      <pivotArea type="all" dataOnly="0" outline="0" fieldPosition="0"/>
    </format>
    <format dxfId="886">
      <pivotArea outline="0" collapsedLevelsAreSubtotals="1" fieldPosition="0"/>
    </format>
    <format dxfId="885">
      <pivotArea outline="0" collapsedLevelsAreSubtotals="1" fieldPosition="0"/>
    </format>
    <format dxfId="884">
      <pivotArea type="all" dataOnly="0" outline="0" fieldPosition="0"/>
    </format>
    <format dxfId="883">
      <pivotArea outline="0" collapsedLevelsAreSubtotals="1" fieldPosition="0"/>
    </format>
    <format dxfId="882">
      <pivotArea field="0" type="button" dataOnly="0" labelOnly="1" outline="0" axis="axisPage" fieldPosition="0"/>
    </format>
    <format dxfId="881">
      <pivotArea field="0" type="button" dataOnly="0" labelOnly="1" outline="0" axis="axisPage" fieldPosition="0"/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878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877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876">
      <pivotArea collapsedLevelsAreSubtotals="1" fieldPosition="0">
        <references count="2">
          <reference field="4294967294" count="1" selected="0">
            <x v="4"/>
          </reference>
          <reference field="1" count="0"/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2">
    <rowHierarchyUsage hierarchyUsage="5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Zaokretna tablica8" cacheId="6" applyNumberFormats="0" applyBorderFormats="0" applyFontFormats="0" applyPatternFormats="0" applyAlignmentFormats="0" applyWidthHeightFormats="1" dataCaption="Vrijednosti" grandTotalCaption="Ukupni zbroj" tag="e95db97c-2fe1-43ca-b743-36c3a094d42e" updatedVersion="6" minRefreshableVersion="3" subtotalHiddenItems="1" itemPrintTitles="1" createdVersion="8" indent="0" outline="1" outlineData="1" multipleFieldFilters="0">
  <location ref="A9:G11" firstHeaderRow="0" firstDataRow="1" firstDataCol="1"/>
  <pivotFields count="8">
    <pivotField allDrilled="1" subtotalTop="0" showAll="0" dataSourceSort="1" defaultSubtotal="0" defaultAttributeDrillState="1">
      <items count="2">
        <item n="PRIHODI POSLOVANJA" x="0"/>
        <item n="PRIHODI OD PRODAJE NEFINACIJSKE IMOVINE" x="1"/>
      </items>
    </pivotField>
    <pivotField axis="axisRow" allDrilled="1" subtotalTop="0" showAll="0" dataSourceSort="1" defaultSubtotal="0" defaultAttributeDrillState="1">
      <items count="1">
        <item s="1" x="0" e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2">
    <i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</dataFields>
  <formats count="36">
    <format dxfId="839">
      <pivotArea type="all" dataOnly="0" outline="0" fieldPosition="0"/>
    </format>
    <format dxfId="838">
      <pivotArea outline="0" collapsedLevelsAreSubtotals="1" fieldPosition="0"/>
    </format>
    <format dxfId="837">
      <pivotArea field="0" type="button" dataOnly="0" labelOnly="1" outline="0"/>
    </format>
    <format dxfId="836">
      <pivotArea dataOnly="0" labelOnly="1" grandRow="1" outline="0" fieldPosition="0"/>
    </format>
    <format dxfId="835">
      <pivotArea field="0" type="button" dataOnly="0" labelOnly="1" outline="0"/>
    </format>
    <format dxfId="834">
      <pivotArea type="all" dataOnly="0" outline="0" fieldPosition="0"/>
    </format>
    <format dxfId="833">
      <pivotArea outline="0" collapsedLevelsAreSubtotals="1" fieldPosition="0"/>
    </format>
    <format dxfId="832">
      <pivotArea field="0" type="button" dataOnly="0" labelOnly="1" outline="0"/>
    </format>
    <format dxfId="831">
      <pivotArea dataOnly="0" labelOnly="1" grandRow="1" outline="0" fieldPosition="0"/>
    </format>
    <format dxfId="830">
      <pivotArea dataOnly="0" labelOnly="1" grandRow="1" outline="0" fieldPosition="0"/>
    </format>
    <format dxfId="829">
      <pivotArea type="all" dataOnly="0" outline="0" fieldPosition="0"/>
    </format>
    <format dxfId="828">
      <pivotArea outline="0" collapsedLevelsAreSubtotals="1" fieldPosition="0"/>
    </format>
    <format dxfId="827">
      <pivotArea field="0" type="button" dataOnly="0" labelOnly="1" outline="0"/>
    </format>
    <format dxfId="826">
      <pivotArea dataOnly="0" labelOnly="1" grandRow="1" outline="0" fieldPosition="0"/>
    </format>
    <format dxfId="825">
      <pivotArea field="0" type="button" dataOnly="0" labelOnly="1" outline="0"/>
    </format>
    <format dxfId="824">
      <pivotArea type="all" dataOnly="0" outline="0" fieldPosition="0"/>
    </format>
    <format dxfId="823">
      <pivotArea outline="0" collapsedLevelsAreSubtotals="1" fieldPosition="0"/>
    </format>
    <format dxfId="822">
      <pivotArea field="0" type="button" dataOnly="0" labelOnly="1" outline="0"/>
    </format>
    <format dxfId="821">
      <pivotArea dataOnly="0" labelOnly="1" grandRow="1" outline="0" fieldPosition="0"/>
    </format>
    <format dxfId="820">
      <pivotArea type="all" dataOnly="0" outline="0" fieldPosition="0"/>
    </format>
    <format dxfId="819">
      <pivotArea outline="0" collapsedLevelsAreSubtotals="1" fieldPosition="0"/>
    </format>
    <format dxfId="818">
      <pivotArea field="1" type="button" dataOnly="0" labelOnly="1" outline="0" axis="axisRow" fieldPosition="0"/>
    </format>
    <format dxfId="817">
      <pivotArea dataOnly="0" labelOnly="1" fieldPosition="0">
        <references count="1">
          <reference field="1" count="0"/>
        </references>
      </pivotArea>
    </format>
    <format dxfId="816">
      <pivotArea dataOnly="0" labelOnly="1" grandRow="1" outline="0" fieldPosition="0"/>
    </format>
    <format dxfId="815">
      <pivotArea field="1" type="button" dataOnly="0" labelOnly="1" outline="0" axis="axisRow" fieldPosition="0"/>
    </format>
    <format dxfId="814">
      <pivotArea field="1" type="button" dataOnly="0" labelOnly="1" outline="0" axis="axisRow" fieldPosition="0"/>
    </format>
    <format dxfId="813">
      <pivotArea grandRow="1" outline="0" collapsedLevelsAreSubtotals="1" fieldPosition="0"/>
    </format>
    <format dxfId="812">
      <pivotArea dataOnly="0" labelOnly="1" grandRow="1" outline="0" fieldPosition="0"/>
    </format>
    <format dxfId="811">
      <pivotArea collapsedLevelsAreSubtotals="1" fieldPosition="0">
        <references count="1">
          <reference field="1" count="0"/>
        </references>
      </pivotArea>
    </format>
    <format dxfId="810">
      <pivotArea dataOnly="0" labelOnly="1" fieldPosition="0">
        <references count="1">
          <reference field="1" count="0"/>
        </references>
      </pivotArea>
    </format>
    <format dxfId="809">
      <pivotArea outline="0" collapsedLevelsAreSubtotals="1" fieldPosition="0"/>
    </format>
    <format dxfId="808">
      <pivotArea dataOnly="0" labelOnly="1" fieldPosition="0">
        <references count="1">
          <reference field="1" count="0"/>
        </references>
      </pivotArea>
    </format>
    <format dxfId="807">
      <pivotArea dataOnly="0" labelOnly="1" grandRow="1" outline="0" fieldPosition="0"/>
    </format>
    <format dxfId="806">
      <pivotArea outline="0" collapsedLevelsAreSubtotals="1" fieldPosition="0"/>
    </format>
    <format dxfId="805">
      <pivotArea dataOnly="0" labelOnly="1" fieldPosition="0">
        <references count="1">
          <reference field="1" count="0"/>
        </references>
      </pivotArea>
    </format>
    <format dxfId="804">
      <pivotArea dataOnly="0" labelOnly="1" grandRow="1" outline="0" fieldPosition="0"/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name="Zaokretna tablica9" cacheId="5" applyNumberFormats="0" applyBorderFormats="0" applyFontFormats="0" applyPatternFormats="0" applyAlignmentFormats="0" applyWidthHeightFormats="1" dataCaption="Vrijednosti" grandTotalCaption="Ukupni zbroj" tag="0e4faf34-67da-4c3a-b240-a92ff1a3c9cd" updatedVersion="6" minRefreshableVersion="3" subtotalHiddenItems="1" colGrandTotals="0" itemPrintTitles="1" createdVersion="8" indent="0" outline="1" outlineData="1" multipleFieldFilters="0">
  <location ref="A17:G19" firstHeaderRow="0" firstDataRow="1" firstDataCol="1"/>
  <pivotFields count="8">
    <pivotField allDrilled="1" subtotalTop="0" showAll="0" dataSourceSort="1" defaultSubtotal="0" defaultAttributeDrillState="1">
      <items count="2">
        <item n="PRIHODI POSLOVANJA" x="0"/>
        <item n="PRIHODI OD PRODAJE NEFINACIJSKE IMOVINE" x="1"/>
      </items>
    </pivotField>
    <pivotField axis="axisRow" allDrilled="1" subtotalTop="0" showAll="0" dataSourceSort="1" defaultSubtotal="0" defaultAttributeDrillState="1">
      <items count="1">
        <item s="1" x="0" e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2">
    <i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</dataFields>
  <formats count="36">
    <format dxfId="875">
      <pivotArea type="all" dataOnly="0" outline="0" fieldPosition="0"/>
    </format>
    <format dxfId="874">
      <pivotArea outline="0" collapsedLevelsAreSubtotals="1" fieldPosition="0"/>
    </format>
    <format dxfId="873">
      <pivotArea field="0" type="button" dataOnly="0" labelOnly="1" outline="0"/>
    </format>
    <format dxfId="872">
      <pivotArea dataOnly="0" labelOnly="1" grandRow="1" outline="0" fieldPosition="0"/>
    </format>
    <format dxfId="871">
      <pivotArea field="0" type="button" dataOnly="0" labelOnly="1" outline="0"/>
    </format>
    <format dxfId="870">
      <pivotArea type="all" dataOnly="0" outline="0" fieldPosition="0"/>
    </format>
    <format dxfId="869">
      <pivotArea outline="0" collapsedLevelsAreSubtotals="1" fieldPosition="0"/>
    </format>
    <format dxfId="868">
      <pivotArea field="0" type="button" dataOnly="0" labelOnly="1" outline="0"/>
    </format>
    <format dxfId="867">
      <pivotArea dataOnly="0" labelOnly="1" grandRow="1" outline="0" fieldPosition="0"/>
    </format>
    <format dxfId="866">
      <pivotArea dataOnly="0" labelOnly="1" grandRow="1" outline="0" fieldPosition="0"/>
    </format>
    <format dxfId="865">
      <pivotArea type="all" dataOnly="0" outline="0" fieldPosition="0"/>
    </format>
    <format dxfId="864">
      <pivotArea outline="0" collapsedLevelsAreSubtotals="1" fieldPosition="0"/>
    </format>
    <format dxfId="863">
      <pivotArea field="0" type="button" dataOnly="0" labelOnly="1" outline="0"/>
    </format>
    <format dxfId="862">
      <pivotArea dataOnly="0" labelOnly="1" grandRow="1" outline="0" fieldPosition="0"/>
    </format>
    <format dxfId="861">
      <pivotArea field="0" type="button" dataOnly="0" labelOnly="1" outline="0"/>
    </format>
    <format dxfId="860">
      <pivotArea type="all" dataOnly="0" outline="0" fieldPosition="0"/>
    </format>
    <format dxfId="859">
      <pivotArea outline="0" collapsedLevelsAreSubtotals="1" fieldPosition="0"/>
    </format>
    <format dxfId="858">
      <pivotArea field="0" type="button" dataOnly="0" labelOnly="1" outline="0"/>
    </format>
    <format dxfId="857">
      <pivotArea dataOnly="0" labelOnly="1" grandRow="1" outline="0" fieldPosition="0"/>
    </format>
    <format dxfId="856">
      <pivotArea type="all" dataOnly="0" outline="0" fieldPosition="0"/>
    </format>
    <format dxfId="855">
      <pivotArea outline="0" collapsedLevelsAreSubtotals="1" fieldPosition="0"/>
    </format>
    <format dxfId="854">
      <pivotArea field="1" type="button" dataOnly="0" labelOnly="1" outline="0" axis="axisRow" fieldPosition="0"/>
    </format>
    <format dxfId="853">
      <pivotArea dataOnly="0" labelOnly="1" fieldPosition="0">
        <references count="1">
          <reference field="1" count="0"/>
        </references>
      </pivotArea>
    </format>
    <format dxfId="852">
      <pivotArea dataOnly="0" labelOnly="1" grandRow="1" outline="0" fieldPosition="0"/>
    </format>
    <format dxfId="851">
      <pivotArea field="1" type="button" dataOnly="0" labelOnly="1" outline="0" axis="axisRow" fieldPosition="0"/>
    </format>
    <format dxfId="850">
      <pivotArea field="1" type="button" dataOnly="0" labelOnly="1" outline="0" axis="axisRow" fieldPosition="0"/>
    </format>
    <format dxfId="849">
      <pivotArea grandRow="1" outline="0" collapsedLevelsAreSubtotals="1" fieldPosition="0"/>
    </format>
    <format dxfId="848">
      <pivotArea collapsedLevelsAreSubtotals="1" fieldPosition="0">
        <references count="1">
          <reference field="1" count="0"/>
        </references>
      </pivotArea>
    </format>
    <format dxfId="847">
      <pivotArea dataOnly="0" labelOnly="1" fieldPosition="0">
        <references count="1">
          <reference field="1" count="0"/>
        </references>
      </pivotArea>
    </format>
    <format dxfId="846">
      <pivotArea dataOnly="0" labelOnly="1" grandRow="1" outline="0" fieldPosition="0"/>
    </format>
    <format dxfId="845">
      <pivotArea outline="0" collapsedLevelsAreSubtotals="1" fieldPosition="0"/>
    </format>
    <format dxfId="844">
      <pivotArea dataOnly="0" labelOnly="1" fieldPosition="0">
        <references count="1">
          <reference field="1" count="0"/>
        </references>
      </pivotArea>
    </format>
    <format dxfId="843">
      <pivotArea dataOnly="0" labelOnly="1" grandRow="1" outline="0" fieldPosition="0"/>
    </format>
    <format dxfId="842">
      <pivotArea outline="0" collapsedLevelsAreSubtotals="1" fieldPosition="0"/>
    </format>
    <format dxfId="841">
      <pivotArea dataOnly="0" labelOnly="1" fieldPosition="0">
        <references count="1">
          <reference field="1" count="0"/>
        </references>
      </pivotArea>
    </format>
    <format dxfId="840">
      <pivotArea dataOnly="0" labelOnly="1" grandRow="1" outline="0" fieldPosition="0"/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name="Zaokretna tablica18" cacheId="20" applyNumberFormats="0" applyBorderFormats="0" applyFontFormats="0" applyPatternFormats="0" applyAlignmentFormats="0" applyWidthHeightFormats="1" dataCaption="Vrijednosti" tag="89b6ed06-051d-436d-b2ce-f980d71c9982" updatedVersion="6" minRefreshableVersion="3" subtotalHiddenItems="1" colGrandTotals="0" itemPrintTitles="1" createdVersion="8" indent="0" outline="1" outlineData="1" multipleFieldFilters="0" rowHeaderCaption="">
  <location ref="A40:F117" firstHeaderRow="0" firstDataRow="1" firstDataCol="1" rowPageCount="1" colPageCount="1"/>
  <pivotFields count="14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8">
    <field x="1"/>
    <field x="2"/>
    <field x="3"/>
    <field x="4"/>
    <field x="5"/>
    <field x="8"/>
    <field x="6"/>
    <field x="7"/>
  </rowFields>
  <rowItems count="77">
    <i>
      <x/>
    </i>
    <i r="1">
      <x/>
    </i>
    <i r="2">
      <x/>
    </i>
    <i r="3">
      <x/>
    </i>
    <i r="4">
      <x/>
    </i>
    <i r="5">
      <x/>
    </i>
    <i r="6">
      <x/>
    </i>
    <i r="7">
      <x/>
    </i>
    <i r="7">
      <x v="1"/>
    </i>
    <i r="7">
      <x v="2"/>
    </i>
    <i r="7">
      <x v="3"/>
    </i>
    <i r="6">
      <x v="1"/>
    </i>
    <i r="7">
      <x v="4"/>
    </i>
    <i r="7">
      <x v="5"/>
    </i>
    <i r="7">
      <x v="6"/>
    </i>
    <i r="7">
      <x v="7"/>
    </i>
    <i r="7">
      <x v="8"/>
    </i>
    <i r="7">
      <x v="9"/>
    </i>
    <i r="7">
      <x v="10"/>
    </i>
    <i r="7">
      <x v="11"/>
    </i>
    <i r="7">
      <x v="12"/>
    </i>
    <i r="7">
      <x v="13"/>
    </i>
    <i r="7">
      <x v="14"/>
    </i>
    <i r="7">
      <x v="15"/>
    </i>
    <i r="7">
      <x v="16"/>
    </i>
    <i r="7">
      <x v="17"/>
    </i>
    <i r="7">
      <x v="18"/>
    </i>
    <i r="7">
      <x v="19"/>
    </i>
    <i r="7">
      <x v="20"/>
    </i>
    <i r="7">
      <x v="21"/>
    </i>
    <i r="7">
      <x v="22"/>
    </i>
    <i r="7">
      <x v="23"/>
    </i>
    <i r="7">
      <x v="24"/>
    </i>
    <i r="7">
      <x v="25"/>
    </i>
    <i r="6">
      <x v="2"/>
    </i>
    <i r="7">
      <x v="26"/>
    </i>
    <i r="6">
      <x v="3"/>
    </i>
    <i r="7">
      <x v="27"/>
    </i>
    <i r="7">
      <x v="28"/>
    </i>
    <i r="7">
      <x v="29"/>
    </i>
    <i r="6">
      <x v="4"/>
    </i>
    <i r="7">
      <x v="30"/>
    </i>
    <i r="5">
      <x v="1"/>
    </i>
    <i r="6">
      <x/>
    </i>
    <i r="7">
      <x v="2"/>
    </i>
    <i r="6">
      <x v="1"/>
    </i>
    <i r="7">
      <x v="4"/>
    </i>
    <i r="7">
      <x v="12"/>
    </i>
    <i r="7">
      <x v="18"/>
    </i>
    <i r="7">
      <x v="22"/>
    </i>
    <i r="5">
      <x v="2"/>
    </i>
    <i r="6">
      <x v="4"/>
    </i>
    <i r="7">
      <x v="30"/>
    </i>
    <i r="4">
      <x v="1"/>
    </i>
    <i r="5">
      <x/>
    </i>
    <i r="6">
      <x v="1"/>
    </i>
    <i r="7">
      <x v="13"/>
    </i>
    <i r="7">
      <x v="16"/>
    </i>
    <i r="7">
      <x v="31"/>
    </i>
    <i r="6">
      <x v="5"/>
    </i>
    <i r="7">
      <x v="32"/>
    </i>
    <i r="6">
      <x v="3"/>
    </i>
    <i r="7">
      <x v="27"/>
    </i>
    <i r="4">
      <x v="2"/>
    </i>
    <i r="5">
      <x/>
    </i>
    <i r="6">
      <x v="1"/>
    </i>
    <i r="7">
      <x v="8"/>
    </i>
    <i r="7">
      <x v="9"/>
    </i>
    <i r="7">
      <x v="10"/>
    </i>
    <i r="7">
      <x v="13"/>
    </i>
    <i r="7">
      <x v="19"/>
    </i>
    <i r="7">
      <x v="21"/>
    </i>
    <i r="6">
      <x v="6"/>
    </i>
    <i r="7">
      <x v="33"/>
    </i>
    <i r="6">
      <x v="3"/>
    </i>
    <i r="7">
      <x v="3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24" name="[BazaZaUpit].[Konto Broj i Naziv 1].[All]" cap="All"/>
  </pageFields>
  <dataFields count="5"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</dataFields>
  <formats count="168">
    <format dxfId="762">
      <pivotArea type="all" dataOnly="0" outline="0" fieldPosition="0"/>
    </format>
    <format dxfId="761">
      <pivotArea type="all" dataOnly="0" outline="0" fieldPosition="0"/>
    </format>
    <format dxfId="760">
      <pivotArea outline="0" collapsedLevelsAreSubtotals="1" fieldPosition="0"/>
    </format>
    <format dxfId="759">
      <pivotArea outline="0" collapsedLevelsAreSubtotals="1" fieldPosition="0"/>
    </format>
    <format dxfId="758">
      <pivotArea type="all" dataOnly="0" outline="0" fieldPosition="0"/>
    </format>
    <format dxfId="757">
      <pivotArea outline="0" collapsedLevelsAreSubtotals="1" fieldPosition="0"/>
    </format>
    <format dxfId="756">
      <pivotArea field="0" type="button" dataOnly="0" labelOnly="1" outline="0" axis="axisPage" fieldPosition="0"/>
    </format>
    <format dxfId="755">
      <pivotArea field="0" type="button" dataOnly="0" labelOnly="1" outline="0" axis="axisPage" fieldPosition="0"/>
    </format>
    <format dxfId="754">
      <pivotArea collapsedLevelsAreSubtotals="1" fieldPosition="0">
        <references count="2">
          <reference field="1" count="0" selected="0"/>
          <reference field="2" count="0"/>
        </references>
      </pivotArea>
    </format>
    <format dxfId="753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52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51">
      <pivotArea dataOnly="0" labelOnly="1" fieldPosition="0">
        <references count="2">
          <reference field="1" count="0" selected="0"/>
          <reference field="2" count="0"/>
        </references>
      </pivotArea>
    </format>
    <format dxfId="750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49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48">
      <pivotArea collapsedLevelsAreSubtotals="1" fieldPosition="0">
        <references count="2">
          <reference field="1" count="0" selected="0"/>
          <reference field="2" count="0"/>
        </references>
      </pivotArea>
    </format>
    <format dxfId="747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46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45">
      <pivotArea dataOnly="0" labelOnly="1" fieldPosition="0">
        <references count="2">
          <reference field="1" count="0" selected="0"/>
          <reference field="2" count="0"/>
        </references>
      </pivotArea>
    </format>
    <format dxfId="744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43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4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74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74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73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73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73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36">
      <pivotArea grandRow="1" outline="0" collapsedLevelsAreSubtotals="1" fieldPosition="0"/>
    </format>
    <format dxfId="735">
      <pivotArea dataOnly="0" labelOnly="1" grandRow="1" outline="0" fieldPosition="0"/>
    </format>
    <format dxfId="734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0"/>
          </reference>
        </references>
      </pivotArea>
    </format>
    <format dxfId="733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1"/>
          </reference>
        </references>
      </pivotArea>
    </format>
    <format dxfId="73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2"/>
          </reference>
        </references>
      </pivotArea>
    </format>
    <format dxfId="731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3">
            <x v="0"/>
            <x v="1"/>
            <x v="2"/>
          </reference>
        </references>
      </pivotArea>
    </format>
    <format dxfId="730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1">
            <x v="0"/>
          </reference>
        </references>
      </pivotArea>
    </format>
    <format dxfId="729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1">
            <x v="1"/>
          </reference>
        </references>
      </pivotArea>
    </format>
    <format dxfId="728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2">
            <x v="0"/>
            <x v="1"/>
          </reference>
        </references>
      </pivotArea>
    </format>
    <format dxfId="727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8" count="1">
            <x v="0"/>
          </reference>
        </references>
      </pivotArea>
    </format>
    <format dxfId="726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8" count="1">
            <x v="0"/>
          </reference>
        </references>
      </pivotArea>
    </format>
    <format dxfId="725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8" count="1">
            <x v="1"/>
          </reference>
        </references>
      </pivotArea>
    </format>
    <format dxfId="724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8" count="1">
            <x v="1"/>
          </reference>
        </references>
      </pivotArea>
    </format>
    <format dxfId="723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1">
            <x v="3"/>
          </reference>
        </references>
      </pivotArea>
    </format>
    <format dxfId="72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1">
            <x v="4"/>
          </reference>
        </references>
      </pivotArea>
    </format>
    <format dxfId="721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2">
            <x v="3"/>
            <x v="4"/>
          </reference>
        </references>
      </pivotArea>
    </format>
    <format dxfId="720">
      <pivotArea field="1" type="button" dataOnly="0" labelOnly="1" outline="0" axis="axisRow" fieldPosition="0"/>
    </format>
    <format dxfId="71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8" count="1" selected="0">
            <x v="0"/>
          </reference>
        </references>
      </pivotArea>
    </format>
    <format dxfId="71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71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6"/>
          </reference>
          <reference field="8" count="1" selected="0">
            <x v="0"/>
          </reference>
        </references>
      </pivotArea>
    </format>
    <format dxfId="71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8" count="1" selected="0">
            <x v="0"/>
          </reference>
        </references>
      </pivotArea>
    </format>
    <format dxfId="71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71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0"/>
          </reference>
        </references>
      </pivotArea>
    </format>
    <format dxfId="71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6"/>
          </reference>
          <reference field="8" count="1" selected="0">
            <x v="0"/>
          </reference>
        </references>
      </pivotArea>
    </format>
    <format dxfId="71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8" count="1" selected="0">
            <x v="1"/>
          </reference>
        </references>
      </pivotArea>
    </format>
    <format dxfId="71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71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3"/>
          </reference>
          <reference field="8" count="1" selected="0">
            <x v="1"/>
          </reference>
        </references>
      </pivotArea>
    </format>
    <format dxfId="70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2"/>
          </reference>
        </references>
      </pivotArea>
    </format>
    <format dxfId="70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2"/>
          </reference>
        </references>
      </pivotArea>
    </format>
    <format dxfId="70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70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5"/>
          </reference>
          <reference field="8" count="1" selected="0">
            <x v="0"/>
          </reference>
        </references>
      </pivotArea>
    </format>
    <format dxfId="70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70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3"/>
            <x v="5"/>
          </reference>
          <reference field="8" count="1" selected="0">
            <x v="0"/>
          </reference>
        </references>
      </pivotArea>
    </format>
    <format dxfId="70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70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70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70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6"/>
          </reference>
          <reference field="8" count="1" selected="0">
            <x v="0"/>
          </reference>
        </references>
      </pivotArea>
    </format>
    <format dxfId="69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69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3"/>
            <x v="6"/>
          </reference>
          <reference field="8" count="1" selected="0">
            <x v="0"/>
          </reference>
        </references>
      </pivotArea>
    </format>
    <format dxfId="69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8" count="1" selected="0">
            <x v="1"/>
          </reference>
        </references>
      </pivotArea>
    </format>
    <format dxfId="69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8" count="1" selected="0">
            <x v="1"/>
          </reference>
        </references>
      </pivotArea>
    </format>
    <format dxfId="69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8" count="1" selected="0">
            <x v="1"/>
          </reference>
        </references>
      </pivotArea>
    </format>
    <format dxfId="69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69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4">
            <x v="0"/>
            <x v="1"/>
            <x v="3"/>
            <x v="6"/>
          </reference>
          <reference field="8" count="1" selected="0">
            <x v="1"/>
          </reference>
        </references>
      </pivotArea>
    </format>
    <format dxfId="69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8" count="1" selected="0">
            <x v="3"/>
          </reference>
        </references>
      </pivotArea>
    </format>
    <format dxfId="69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8" count="1" selected="0">
            <x v="3"/>
          </reference>
        </references>
      </pivotArea>
    </format>
    <format dxfId="69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8" count="1" selected="0">
            <x v="3"/>
          </reference>
        </references>
      </pivotArea>
    </format>
    <format dxfId="68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8" count="1" selected="0">
            <x v="3"/>
          </reference>
        </references>
      </pivotArea>
    </format>
    <format dxfId="68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8" count="1" selected="0">
            <x v="3"/>
          </reference>
        </references>
      </pivotArea>
    </format>
    <format dxfId="68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8" count="1" selected="0">
            <x v="3"/>
          </reference>
        </references>
      </pivotArea>
    </format>
    <format dxfId="68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8" count="1" selected="0">
            <x v="4"/>
          </reference>
        </references>
      </pivotArea>
    </format>
    <format dxfId="68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8" count="1" selected="0">
            <x v="4"/>
          </reference>
        </references>
      </pivotArea>
    </format>
    <format dxfId="68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8" count="1" selected="0">
            <x v="4"/>
          </reference>
        </references>
      </pivotArea>
    </format>
    <format dxfId="68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8" count="1" selected="0">
            <x v="4"/>
          </reference>
        </references>
      </pivotArea>
    </format>
    <format dxfId="68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8" count="1" selected="0">
            <x v="4"/>
          </reference>
        </references>
      </pivotArea>
    </format>
    <format dxfId="68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8" count="1" selected="0">
            <x v="4"/>
          </reference>
        </references>
      </pivotArea>
    </format>
    <format dxfId="680">
      <pivotArea collapsedLevelsAreSubtotals="1" fieldPosition="0">
        <references count="1">
          <reference field="1" count="0"/>
        </references>
      </pivotArea>
    </format>
    <format dxfId="679">
      <pivotArea collapsedLevelsAreSubtotals="1" fieldPosition="0">
        <references count="2">
          <reference field="1" count="0" selected="0"/>
          <reference field="2" count="0"/>
        </references>
      </pivotArea>
    </format>
    <format dxfId="678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77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7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67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67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67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67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671">
      <pivotArea dataOnly="0" labelOnly="1" fieldPosition="0">
        <references count="1">
          <reference field="1" count="0"/>
        </references>
      </pivotArea>
    </format>
    <format dxfId="670">
      <pivotArea dataOnly="0" labelOnly="1" fieldPosition="0">
        <references count="2">
          <reference field="1" count="0" selected="0"/>
          <reference field="2" count="0"/>
        </references>
      </pivotArea>
    </format>
    <format dxfId="669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68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6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666">
      <pivotArea collapsedLevelsAreSubtotals="1" fieldPosition="0">
        <references count="1">
          <reference field="1" count="0"/>
        </references>
      </pivotArea>
    </format>
    <format dxfId="665">
      <pivotArea collapsedLevelsAreSubtotals="1" fieldPosition="0">
        <references count="2">
          <reference field="1" count="0" selected="0"/>
          <reference field="2" count="0"/>
        </references>
      </pivotArea>
    </format>
    <format dxfId="664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63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62">
      <pivotArea dataOnly="0" labelOnly="1" fieldPosition="0">
        <references count="1">
          <reference field="1" count="0"/>
        </references>
      </pivotArea>
    </format>
    <format dxfId="661">
      <pivotArea dataOnly="0" labelOnly="1" fieldPosition="0">
        <references count="2">
          <reference field="1" count="0" selected="0"/>
          <reference field="2" count="0"/>
        </references>
      </pivotArea>
    </format>
    <format dxfId="660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59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5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8" count="1" selected="0">
            <x v="0"/>
          </reference>
        </references>
      </pivotArea>
    </format>
    <format dxfId="65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65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6"/>
          </reference>
          <reference field="8" count="1" selected="0">
            <x v="0"/>
          </reference>
        </references>
      </pivotArea>
    </format>
    <format dxfId="65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8" count="1" selected="0">
            <x v="0"/>
          </reference>
        </references>
      </pivotArea>
    </format>
    <format dxfId="65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65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0"/>
          </reference>
        </references>
      </pivotArea>
    </format>
    <format dxfId="65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6"/>
          </reference>
          <reference field="8" count="1" selected="0">
            <x v="0"/>
          </reference>
        </references>
      </pivotArea>
    </format>
    <format dxfId="65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8" count="1" selected="0">
            <x v="1"/>
          </reference>
        </references>
      </pivotArea>
    </format>
    <format dxfId="65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64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3"/>
          </reference>
          <reference field="8" count="1" selected="0">
            <x v="1"/>
          </reference>
        </references>
      </pivotArea>
    </format>
    <format dxfId="64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2"/>
          </reference>
        </references>
      </pivotArea>
    </format>
    <format dxfId="64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2"/>
          </reference>
        </references>
      </pivotArea>
    </format>
    <format dxfId="64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64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5"/>
          </reference>
          <reference field="8" count="1" selected="0">
            <x v="0"/>
          </reference>
        </references>
      </pivotArea>
    </format>
    <format dxfId="64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64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3"/>
            <x v="5"/>
          </reference>
          <reference field="8" count="1" selected="0">
            <x v="0"/>
          </reference>
        </references>
      </pivotArea>
    </format>
    <format dxfId="64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64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64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63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6"/>
          </reference>
          <reference field="8" count="1" selected="0">
            <x v="0"/>
          </reference>
        </references>
      </pivotArea>
    </format>
    <format dxfId="63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63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3"/>
            <x v="6"/>
          </reference>
          <reference field="8" count="1" selected="0">
            <x v="0"/>
          </reference>
        </references>
      </pivotArea>
    </format>
    <format dxfId="63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8" count="1" selected="0">
            <x v="1"/>
          </reference>
        </references>
      </pivotArea>
    </format>
    <format dxfId="63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8" count="1" selected="0">
            <x v="1"/>
          </reference>
        </references>
      </pivotArea>
    </format>
    <format dxfId="63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8" count="1" selected="0">
            <x v="1"/>
          </reference>
        </references>
      </pivotArea>
    </format>
    <format dxfId="63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63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4">
            <x v="0"/>
            <x v="1"/>
            <x v="3"/>
            <x v="6"/>
          </reference>
          <reference field="8" count="1" selected="0">
            <x v="1"/>
          </reference>
        </references>
      </pivotArea>
    </format>
    <format dxfId="63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8" count="1" selected="0">
            <x v="3"/>
          </reference>
        </references>
      </pivotArea>
    </format>
    <format dxfId="63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8" count="1" selected="0">
            <x v="3"/>
          </reference>
        </references>
      </pivotArea>
    </format>
    <format dxfId="62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8" count="1" selected="0">
            <x v="3"/>
          </reference>
        </references>
      </pivotArea>
    </format>
    <format dxfId="62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8" count="1" selected="0">
            <x v="3"/>
          </reference>
        </references>
      </pivotArea>
    </format>
    <format dxfId="62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8" count="1" selected="0">
            <x v="3"/>
          </reference>
        </references>
      </pivotArea>
    </format>
    <format dxfId="62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8" count="1" selected="0">
            <x v="3"/>
          </reference>
        </references>
      </pivotArea>
    </format>
    <format dxfId="62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8" count="1" selected="0">
            <x v="4"/>
          </reference>
        </references>
      </pivotArea>
    </format>
    <format dxfId="62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8" count="1" selected="0">
            <x v="4"/>
          </reference>
        </references>
      </pivotArea>
    </format>
    <format dxfId="62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8" count="1" selected="0">
            <x v="4"/>
          </reference>
        </references>
      </pivotArea>
    </format>
    <format dxfId="62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8" count="1" selected="0">
            <x v="4"/>
          </reference>
        </references>
      </pivotArea>
    </format>
    <format dxfId="62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8" count="1" selected="0">
            <x v="4"/>
          </reference>
        </references>
      </pivotArea>
    </format>
    <format dxfId="62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8" count="1" selected="0">
            <x v="4"/>
          </reference>
        </references>
      </pivotArea>
    </format>
    <format dxfId="61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61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61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61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61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614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613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0"/>
          </reference>
        </references>
      </pivotArea>
    </format>
    <format dxfId="61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1"/>
          </reference>
        </references>
      </pivotArea>
    </format>
    <format dxfId="611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2"/>
          </reference>
        </references>
      </pivotArea>
    </format>
    <format dxfId="610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3">
            <x v="0"/>
            <x v="1"/>
            <x v="2"/>
          </reference>
        </references>
      </pivotArea>
    </format>
    <format dxfId="609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1">
            <x v="0"/>
          </reference>
        </references>
      </pivotArea>
    </format>
    <format dxfId="608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1">
            <x v="1"/>
          </reference>
        </references>
      </pivotArea>
    </format>
    <format dxfId="607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2">
            <x v="0"/>
            <x v="1"/>
          </reference>
        </references>
      </pivotArea>
    </format>
    <format dxfId="606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8" count="1">
            <x v="0"/>
          </reference>
        </references>
      </pivotArea>
    </format>
    <format dxfId="605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8" count="1">
            <x v="0"/>
          </reference>
        </references>
      </pivotArea>
    </format>
    <format dxfId="604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8" count="1">
            <x v="1"/>
          </reference>
        </references>
      </pivotArea>
    </format>
    <format dxfId="603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8" count="1">
            <x v="1"/>
          </reference>
        </references>
      </pivotArea>
    </format>
    <format dxfId="60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1">
            <x v="3"/>
          </reference>
        </references>
      </pivotArea>
    </format>
    <format dxfId="601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1">
            <x v="4"/>
          </reference>
        </references>
      </pivotArea>
    </format>
    <format dxfId="600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2">
            <x v="3"/>
            <x v="4"/>
          </reference>
        </references>
      </pivotArea>
    </format>
    <format dxfId="599">
      <pivotArea dataOnly="0" labelOnly="1" fieldPosition="0">
        <references count="1">
          <reference field="5" count="0"/>
        </references>
      </pivotArea>
    </format>
    <format dxfId="598">
      <pivotArea dataOnly="0" labelOnly="1" fieldPosition="0">
        <references count="1">
          <reference field="8" count="0"/>
        </references>
      </pivotArea>
    </format>
    <format dxfId="597">
      <pivotArea dataOnly="0" labelOnly="1" fieldPosition="0">
        <references count="1">
          <reference field="6" count="0"/>
        </references>
      </pivotArea>
    </format>
    <format dxfId="596">
      <pivotArea dataOnly="0" labelOnly="1" fieldPosition="0">
        <references count="1">
          <reference field="7" count="0"/>
        </references>
      </pivotArea>
    </format>
    <format dxfId="59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8">
    <rowHierarchyUsage hierarchyUsage="18"/>
    <rowHierarchyUsage hierarchyUsage="19"/>
    <rowHierarchyUsage hierarchyUsage="20"/>
    <rowHierarchyUsage hierarchyUsage="21"/>
    <rowHierarchyUsage hierarchyUsage="22"/>
    <rowHierarchyUsage hierarchyUsage="23"/>
    <rowHierarchyUsage hierarchyUsage="25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</extLst>
</pivotTableDefinition>
</file>

<file path=xl/pivotTables/pivotTable15.xml><?xml version="1.0" encoding="utf-8"?>
<pivotTableDefinition xmlns="http://schemas.openxmlformats.org/spreadsheetml/2006/main" name="Zaokretna tablica1" cacheId="19" applyNumberFormats="0" applyBorderFormats="0" applyFontFormats="0" applyPatternFormats="0" applyAlignmentFormats="0" applyWidthHeightFormats="1" dataCaption="Vrijednosti" tag="0c4cbb5c-7d48-495c-b5cc-b3783059e035" updatedVersion="6" minRefreshableVersion="3" subtotalHiddenItems="1" colGrandTotals="0" itemPrintTitles="1" createdVersion="8" indent="0" outline="1" outlineData="1" multipleFieldFilters="0" rowHeaderCaption="">
  <location ref="A15:F23" firstHeaderRow="0" firstDataRow="1" firstDataCol="1" rowPageCount="1" colPageCount="1"/>
  <pivotFields count="11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5">
    <field x="1"/>
    <field x="2"/>
    <field x="3"/>
    <field x="4"/>
    <field x="5"/>
  </rowFields>
  <rowItems count="8">
    <i>
      <x/>
    </i>
    <i r="1">
      <x/>
    </i>
    <i r="2">
      <x/>
    </i>
    <i r="3">
      <x/>
    </i>
    <i r="4">
      <x/>
    </i>
    <i r="4">
      <x v="1"/>
    </i>
    <i r="4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24" name="[BazaZaUpit].[Konto Broj i Naziv 1].[All]" cap="All"/>
  </pageFields>
  <dataFields count="5"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</dataFields>
  <formats count="41">
    <format dxfId="803">
      <pivotArea type="all" dataOnly="0" outline="0" fieldPosition="0"/>
    </format>
    <format dxfId="802">
      <pivotArea type="all" dataOnly="0" outline="0" fieldPosition="0"/>
    </format>
    <format dxfId="801">
      <pivotArea outline="0" collapsedLevelsAreSubtotals="1" fieldPosition="0"/>
    </format>
    <format dxfId="800">
      <pivotArea outline="0" collapsedLevelsAreSubtotals="1" fieldPosition="0"/>
    </format>
    <format dxfId="799">
      <pivotArea type="all" dataOnly="0" outline="0" fieldPosition="0"/>
    </format>
    <format dxfId="798">
      <pivotArea outline="0" collapsedLevelsAreSubtotals="1" fieldPosition="0"/>
    </format>
    <format dxfId="797">
      <pivotArea field="0" type="button" dataOnly="0" labelOnly="1" outline="0" axis="axisPage" fieldPosition="0"/>
    </format>
    <format dxfId="796">
      <pivotArea field="0" type="button" dataOnly="0" labelOnly="1" outline="0" axis="axisPage" fieldPosition="0"/>
    </format>
    <format dxfId="795">
      <pivotArea field="1" type="button" dataOnly="0" labelOnly="1" outline="0" axis="axisRow" fieldPosition="0"/>
    </format>
    <format dxfId="79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4">
            <x v="1"/>
            <x v="2"/>
            <x v="3"/>
            <x v="4"/>
          </reference>
        </references>
      </pivotArea>
    </format>
    <format dxfId="79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4">
            <x v="1"/>
            <x v="2"/>
            <x v="3"/>
            <x v="4"/>
          </reference>
        </references>
      </pivotArea>
    </format>
    <format dxfId="792">
      <pivotArea dataOnly="0" labelOnly="1" grandRow="1" outline="0" fieldPosition="0"/>
    </format>
    <format dxfId="79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90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89">
      <pivotArea collapsedLevelsAreSubtotals="1" fieldPosition="0">
        <references count="1">
          <reference field="1" count="0"/>
        </references>
      </pivotArea>
    </format>
    <format dxfId="788">
      <pivotArea collapsedLevelsAreSubtotals="1" fieldPosition="0">
        <references count="2">
          <reference field="1" count="0" selected="0"/>
          <reference field="2" count="0"/>
        </references>
      </pivotArea>
    </format>
    <format dxfId="787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86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85">
      <pivotArea dataOnly="0" labelOnly="1" fieldPosition="0">
        <references count="1">
          <reference field="1" count="0"/>
        </references>
      </pivotArea>
    </format>
    <format dxfId="784">
      <pivotArea dataOnly="0" labelOnly="1" fieldPosition="0">
        <references count="2">
          <reference field="1" count="0" selected="0"/>
          <reference field="2" count="0"/>
        </references>
      </pivotArea>
    </format>
    <format dxfId="783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82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81">
      <pivotArea collapsedLevelsAreSubtotals="1" fieldPosition="0">
        <references count="1">
          <reference field="1" count="0"/>
        </references>
      </pivotArea>
    </format>
    <format dxfId="780">
      <pivotArea collapsedLevelsAreSubtotals="1" fieldPosition="0">
        <references count="2">
          <reference field="1" count="0" selected="0"/>
          <reference field="2" count="0"/>
        </references>
      </pivotArea>
    </format>
    <format dxfId="779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78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77">
      <pivotArea dataOnly="0" labelOnly="1" fieldPosition="0">
        <references count="1">
          <reference field="1" count="0"/>
        </references>
      </pivotArea>
    </format>
    <format dxfId="776">
      <pivotArea dataOnly="0" labelOnly="1" fieldPosition="0">
        <references count="2">
          <reference field="1" count="0" selected="0"/>
          <reference field="2" count="0"/>
        </references>
      </pivotArea>
    </format>
    <format dxfId="775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74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73">
      <pivotArea grandRow="1" outline="0" collapsedLevelsAreSubtotals="1" fieldPosition="0"/>
    </format>
    <format dxfId="772">
      <pivotArea dataOnly="0" labelOnly="1" grandRow="1" outline="0" fieldPosition="0"/>
    </format>
    <format dxfId="771">
      <pivotArea grandRow="1" outline="0" collapsedLevelsAreSubtotals="1" fieldPosition="0"/>
    </format>
    <format dxfId="770">
      <pivotArea dataOnly="0" labelOnly="1" grandRow="1" outline="0" fieldPosition="0"/>
    </format>
    <format dxfId="76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76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6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66">
      <pivotArea dataOnly="0" labelOnly="1" outline="0" fieldPosition="0">
        <references count="1">
          <reference field="0" count="0"/>
        </references>
      </pivotArea>
    </format>
    <format dxfId="76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6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6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18"/>
    <rowHierarchyUsage hierarchyUsage="19"/>
    <rowHierarchyUsage hierarchyUsage="20"/>
    <rowHierarchyUsage hierarchyUsage="21"/>
    <rowHierarchyUsage hierarchyUsage="2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</extLst>
</pivotTableDefinition>
</file>

<file path=xl/pivotTables/pivotTable16.xml><?xml version="1.0" encoding="utf-8"?>
<pivotTableDefinition xmlns="http://schemas.openxmlformats.org/spreadsheetml/2006/main" name="Zaokretna tablica18" cacheId="3" applyNumberFormats="0" applyBorderFormats="0" applyFontFormats="0" applyPatternFormats="0" applyAlignmentFormats="0" applyWidthHeightFormats="1" dataCaption="Vrijednosti" tag="eeeaec37-cc3e-4661-9d96-16cb5fbccc7f" updatedVersion="6" minRefreshableVersion="3" subtotalHiddenItems="1" colGrandTotals="0" itemPrintTitles="1" createdVersion="8" indent="0" outline="1" outlineData="1" multipleFieldFilters="0" rowHeaderCaption="">
  <location ref="A40:G133" firstHeaderRow="0" firstDataRow="1" firstDataCol="1" rowPageCount="1" colPageCount="1"/>
  <pivotFields count="15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8">
    <field x="1"/>
    <field x="2"/>
    <field x="3"/>
    <field x="4"/>
    <field x="5"/>
    <field x="8"/>
    <field x="6"/>
    <field x="7"/>
  </rowFields>
  <rowItems count="93">
    <i>
      <x/>
    </i>
    <i r="1">
      <x/>
    </i>
    <i r="2">
      <x/>
    </i>
    <i r="3">
      <x/>
    </i>
    <i r="4">
      <x/>
    </i>
    <i r="5">
      <x/>
    </i>
    <i r="6">
      <x/>
    </i>
    <i r="7">
      <x/>
    </i>
    <i r="7">
      <x v="1"/>
    </i>
    <i r="7">
      <x v="2"/>
    </i>
    <i r="7">
      <x v="3"/>
    </i>
    <i r="6">
      <x v="1"/>
    </i>
    <i r="7">
      <x v="4"/>
    </i>
    <i r="7">
      <x v="5"/>
    </i>
    <i r="7">
      <x v="6"/>
    </i>
    <i r="7">
      <x v="7"/>
    </i>
    <i r="7">
      <x v="8"/>
    </i>
    <i r="7">
      <x v="9"/>
    </i>
    <i r="7">
      <x v="10"/>
    </i>
    <i r="7">
      <x v="11"/>
    </i>
    <i r="7">
      <x v="12"/>
    </i>
    <i r="7">
      <x v="13"/>
    </i>
    <i r="7">
      <x v="14"/>
    </i>
    <i r="7">
      <x v="15"/>
    </i>
    <i r="7">
      <x v="16"/>
    </i>
    <i r="7">
      <x v="17"/>
    </i>
    <i r="7">
      <x v="18"/>
    </i>
    <i r="7">
      <x v="19"/>
    </i>
    <i r="7">
      <x v="20"/>
    </i>
    <i r="7">
      <x v="21"/>
    </i>
    <i r="7">
      <x v="22"/>
    </i>
    <i r="7">
      <x v="23"/>
    </i>
    <i r="7">
      <x v="24"/>
    </i>
    <i r="7">
      <x v="25"/>
    </i>
    <i r="6">
      <x v="2"/>
    </i>
    <i r="7">
      <x v="26"/>
    </i>
    <i r="6">
      <x v="3"/>
    </i>
    <i r="7">
      <x v="27"/>
    </i>
    <i r="7">
      <x v="28"/>
    </i>
    <i r="7">
      <x v="29"/>
    </i>
    <i r="6">
      <x v="4"/>
    </i>
    <i r="7">
      <x v="30"/>
    </i>
    <i r="5">
      <x v="1"/>
    </i>
    <i r="6">
      <x/>
    </i>
    <i r="7">
      <x v="2"/>
    </i>
    <i r="6">
      <x v="1"/>
    </i>
    <i r="7">
      <x v="4"/>
    </i>
    <i r="7">
      <x v="12"/>
    </i>
    <i r="7">
      <x v="18"/>
    </i>
    <i r="7">
      <x v="22"/>
    </i>
    <i r="5">
      <x v="2"/>
    </i>
    <i r="6">
      <x v="4"/>
    </i>
    <i r="7">
      <x v="30"/>
    </i>
    <i r="4">
      <x v="1"/>
    </i>
    <i r="5">
      <x/>
    </i>
    <i r="6">
      <x v="1"/>
    </i>
    <i r="7">
      <x v="13"/>
    </i>
    <i r="7">
      <x v="16"/>
    </i>
    <i r="7">
      <x v="31"/>
    </i>
    <i r="6">
      <x v="5"/>
    </i>
    <i r="7">
      <x v="32"/>
    </i>
    <i r="6">
      <x v="3"/>
    </i>
    <i r="7">
      <x v="27"/>
    </i>
    <i r="4">
      <x v="2"/>
    </i>
    <i r="5">
      <x/>
    </i>
    <i r="6">
      <x v="1"/>
    </i>
    <i r="7">
      <x v="8"/>
    </i>
    <i r="7">
      <x v="9"/>
    </i>
    <i r="7">
      <x v="10"/>
    </i>
    <i r="7">
      <x v="13"/>
    </i>
    <i r="7">
      <x v="19"/>
    </i>
    <i r="7">
      <x v="21"/>
    </i>
    <i r="6">
      <x v="6"/>
    </i>
    <i r="7">
      <x v="33"/>
    </i>
    <i r="6">
      <x v="3"/>
    </i>
    <i r="7">
      <x v="34"/>
    </i>
    <i r="4">
      <x v="3"/>
    </i>
    <i r="5">
      <x v="1"/>
    </i>
    <i r="6">
      <x/>
    </i>
    <i r="7">
      <x/>
    </i>
    <i r="7">
      <x v="2"/>
    </i>
    <i r="7">
      <x v="3"/>
    </i>
    <i r="6">
      <x v="1"/>
    </i>
    <i r="7">
      <x v="4"/>
    </i>
    <i r="7">
      <x v="7"/>
    </i>
    <i r="7">
      <x v="12"/>
    </i>
    <i r="7">
      <x v="14"/>
    </i>
    <i r="7">
      <x v="16"/>
    </i>
    <i r="7">
      <x v="18"/>
    </i>
    <i r="7">
      <x v="35"/>
    </i>
    <i r="7">
      <x v="22"/>
    </i>
    <i r="7">
      <x v="2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24" name="[BazaZaUpit].[Konto Broj i Naziv 1].[All]" cap="All"/>
  </pageFields>
  <dataFields count="6"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4" subtotal="count" baseField="0" baseItem="0"/>
  </dataFields>
  <formats count="168">
    <format dxfId="553">
      <pivotArea type="all" dataOnly="0" outline="0" fieldPosition="0"/>
    </format>
    <format dxfId="552">
      <pivotArea type="all" dataOnly="0" outline="0" fieldPosition="0"/>
    </format>
    <format dxfId="551">
      <pivotArea outline="0" collapsedLevelsAreSubtotals="1" fieldPosition="0"/>
    </format>
    <format dxfId="550">
      <pivotArea outline="0" collapsedLevelsAreSubtotals="1" fieldPosition="0"/>
    </format>
    <format dxfId="549">
      <pivotArea type="all" dataOnly="0" outline="0" fieldPosition="0"/>
    </format>
    <format dxfId="548">
      <pivotArea outline="0" collapsedLevelsAreSubtotals="1" fieldPosition="0"/>
    </format>
    <format dxfId="547">
      <pivotArea field="0" type="button" dataOnly="0" labelOnly="1" outline="0" axis="axisPage" fieldPosition="0"/>
    </format>
    <format dxfId="546">
      <pivotArea field="0" type="button" dataOnly="0" labelOnly="1" outline="0" axis="axisPage" fieldPosition="0"/>
    </format>
    <format dxfId="545">
      <pivotArea collapsedLevelsAreSubtotals="1" fieldPosition="0">
        <references count="2">
          <reference field="1" count="0" selected="0"/>
          <reference field="2" count="0"/>
        </references>
      </pivotArea>
    </format>
    <format dxfId="544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43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542">
      <pivotArea dataOnly="0" labelOnly="1" fieldPosition="0">
        <references count="2">
          <reference field="1" count="0" selected="0"/>
          <reference field="2" count="0"/>
        </references>
      </pivotArea>
    </format>
    <format dxfId="541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40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539">
      <pivotArea collapsedLevelsAreSubtotals="1" fieldPosition="0">
        <references count="2">
          <reference field="1" count="0" selected="0"/>
          <reference field="2" count="0"/>
        </references>
      </pivotArea>
    </format>
    <format dxfId="538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37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536">
      <pivotArea dataOnly="0" labelOnly="1" fieldPosition="0">
        <references count="2">
          <reference field="1" count="0" selected="0"/>
          <reference field="2" count="0"/>
        </references>
      </pivotArea>
    </format>
    <format dxfId="535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34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53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53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53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53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52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528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527">
      <pivotArea grandRow="1" outline="0" collapsedLevelsAreSubtotals="1" fieldPosition="0"/>
    </format>
    <format dxfId="526">
      <pivotArea dataOnly="0" labelOnly="1" grandRow="1" outline="0" fieldPosition="0"/>
    </format>
    <format dxfId="525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0"/>
          </reference>
        </references>
      </pivotArea>
    </format>
    <format dxfId="524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1"/>
          </reference>
        </references>
      </pivotArea>
    </format>
    <format dxfId="523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2"/>
          </reference>
        </references>
      </pivotArea>
    </format>
    <format dxfId="522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3">
            <x v="0"/>
            <x v="1"/>
            <x v="2"/>
          </reference>
        </references>
      </pivotArea>
    </format>
    <format dxfId="521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1">
            <x v="0"/>
          </reference>
        </references>
      </pivotArea>
    </format>
    <format dxfId="520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1">
            <x v="1"/>
          </reference>
        </references>
      </pivotArea>
    </format>
    <format dxfId="519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2">
            <x v="0"/>
            <x v="1"/>
          </reference>
        </references>
      </pivotArea>
    </format>
    <format dxfId="518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8" count="1">
            <x v="0"/>
          </reference>
        </references>
      </pivotArea>
    </format>
    <format dxfId="517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8" count="1">
            <x v="0"/>
          </reference>
        </references>
      </pivotArea>
    </format>
    <format dxfId="516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8" count="1">
            <x v="1"/>
          </reference>
        </references>
      </pivotArea>
    </format>
    <format dxfId="515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8" count="1">
            <x v="1"/>
          </reference>
        </references>
      </pivotArea>
    </format>
    <format dxfId="514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1">
            <x v="3"/>
          </reference>
        </references>
      </pivotArea>
    </format>
    <format dxfId="513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1">
            <x v="4"/>
          </reference>
        </references>
      </pivotArea>
    </format>
    <format dxfId="512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2">
            <x v="3"/>
            <x v="4"/>
          </reference>
        </references>
      </pivotArea>
    </format>
    <format dxfId="511">
      <pivotArea field="1" type="button" dataOnly="0" labelOnly="1" outline="0" axis="axisRow" fieldPosition="0"/>
    </format>
    <format dxfId="51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8" count="1" selected="0">
            <x v="0"/>
          </reference>
        </references>
      </pivotArea>
    </format>
    <format dxfId="50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50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6"/>
          </reference>
          <reference field="8" count="1" selected="0">
            <x v="0"/>
          </reference>
        </references>
      </pivotArea>
    </format>
    <format dxfId="50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8" count="1" selected="0">
            <x v="0"/>
          </reference>
        </references>
      </pivotArea>
    </format>
    <format dxfId="50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50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0"/>
          </reference>
        </references>
      </pivotArea>
    </format>
    <format dxfId="50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6"/>
          </reference>
          <reference field="8" count="1" selected="0">
            <x v="0"/>
          </reference>
        </references>
      </pivotArea>
    </format>
    <format dxfId="50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8" count="1" selected="0">
            <x v="1"/>
          </reference>
        </references>
      </pivotArea>
    </format>
    <format dxfId="50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50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3"/>
          </reference>
          <reference field="8" count="1" selected="0">
            <x v="1"/>
          </reference>
        </references>
      </pivotArea>
    </format>
    <format dxfId="50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2"/>
          </reference>
        </references>
      </pivotArea>
    </format>
    <format dxfId="49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2"/>
          </reference>
        </references>
      </pivotArea>
    </format>
    <format dxfId="49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49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5"/>
          </reference>
          <reference field="8" count="1" selected="0">
            <x v="0"/>
          </reference>
        </references>
      </pivotArea>
    </format>
    <format dxfId="49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49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3"/>
            <x v="5"/>
          </reference>
          <reference field="8" count="1" selected="0">
            <x v="0"/>
          </reference>
        </references>
      </pivotArea>
    </format>
    <format dxfId="49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49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49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49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6"/>
          </reference>
          <reference field="8" count="1" selected="0">
            <x v="0"/>
          </reference>
        </references>
      </pivotArea>
    </format>
    <format dxfId="49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48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3"/>
            <x v="6"/>
          </reference>
          <reference field="8" count="1" selected="0">
            <x v="0"/>
          </reference>
        </references>
      </pivotArea>
    </format>
    <format dxfId="48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8" count="1" selected="0">
            <x v="1"/>
          </reference>
        </references>
      </pivotArea>
    </format>
    <format dxfId="48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8" count="1" selected="0">
            <x v="1"/>
          </reference>
        </references>
      </pivotArea>
    </format>
    <format dxfId="48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8" count="1" selected="0">
            <x v="1"/>
          </reference>
        </references>
      </pivotArea>
    </format>
    <format dxfId="48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48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4">
            <x v="0"/>
            <x v="1"/>
            <x v="3"/>
            <x v="6"/>
          </reference>
          <reference field="8" count="1" selected="0">
            <x v="1"/>
          </reference>
        </references>
      </pivotArea>
    </format>
    <format dxfId="48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8" count="1" selected="0">
            <x v="3"/>
          </reference>
        </references>
      </pivotArea>
    </format>
    <format dxfId="48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8" count="1" selected="0">
            <x v="3"/>
          </reference>
        </references>
      </pivotArea>
    </format>
    <format dxfId="48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8" count="1" selected="0">
            <x v="3"/>
          </reference>
        </references>
      </pivotArea>
    </format>
    <format dxfId="48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8" count="1" selected="0">
            <x v="3"/>
          </reference>
        </references>
      </pivotArea>
    </format>
    <format dxfId="47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8" count="1" selected="0">
            <x v="3"/>
          </reference>
        </references>
      </pivotArea>
    </format>
    <format dxfId="47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8" count="1" selected="0">
            <x v="3"/>
          </reference>
        </references>
      </pivotArea>
    </format>
    <format dxfId="47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8" count="1" selected="0">
            <x v="4"/>
          </reference>
        </references>
      </pivotArea>
    </format>
    <format dxfId="47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8" count="1" selected="0">
            <x v="4"/>
          </reference>
        </references>
      </pivotArea>
    </format>
    <format dxfId="47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8" count="1" selected="0">
            <x v="4"/>
          </reference>
        </references>
      </pivotArea>
    </format>
    <format dxfId="47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8" count="1" selected="0">
            <x v="4"/>
          </reference>
        </references>
      </pivotArea>
    </format>
    <format dxfId="47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8" count="1" selected="0">
            <x v="4"/>
          </reference>
        </references>
      </pivotArea>
    </format>
    <format dxfId="47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8" count="1" selected="0">
            <x v="4"/>
          </reference>
        </references>
      </pivotArea>
    </format>
    <format dxfId="471">
      <pivotArea collapsedLevelsAreSubtotals="1" fieldPosition="0">
        <references count="1">
          <reference field="1" count="0"/>
        </references>
      </pivotArea>
    </format>
    <format dxfId="470">
      <pivotArea collapsedLevelsAreSubtotals="1" fieldPosition="0">
        <references count="2">
          <reference field="1" count="0" selected="0"/>
          <reference field="2" count="0"/>
        </references>
      </pivotArea>
    </format>
    <format dxfId="469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68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6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46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46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46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46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462">
      <pivotArea dataOnly="0" labelOnly="1" fieldPosition="0">
        <references count="1">
          <reference field="1" count="0"/>
        </references>
      </pivotArea>
    </format>
    <format dxfId="461">
      <pivotArea dataOnly="0" labelOnly="1" fieldPosition="0">
        <references count="2">
          <reference field="1" count="0" selected="0"/>
          <reference field="2" count="0"/>
        </references>
      </pivotArea>
    </format>
    <format dxfId="460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59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58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457">
      <pivotArea collapsedLevelsAreSubtotals="1" fieldPosition="0">
        <references count="1">
          <reference field="1" count="0"/>
        </references>
      </pivotArea>
    </format>
    <format dxfId="456">
      <pivotArea collapsedLevelsAreSubtotals="1" fieldPosition="0">
        <references count="2">
          <reference field="1" count="0" selected="0"/>
          <reference field="2" count="0"/>
        </references>
      </pivotArea>
    </format>
    <format dxfId="455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54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53">
      <pivotArea dataOnly="0" labelOnly="1" fieldPosition="0">
        <references count="1">
          <reference field="1" count="0"/>
        </references>
      </pivotArea>
    </format>
    <format dxfId="452">
      <pivotArea dataOnly="0" labelOnly="1" fieldPosition="0">
        <references count="2">
          <reference field="1" count="0" selected="0"/>
          <reference field="2" count="0"/>
        </references>
      </pivotArea>
    </format>
    <format dxfId="451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50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4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8" count="1" selected="0">
            <x v="0"/>
          </reference>
        </references>
      </pivotArea>
    </format>
    <format dxfId="44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44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6"/>
          </reference>
          <reference field="8" count="1" selected="0">
            <x v="0"/>
          </reference>
        </references>
      </pivotArea>
    </format>
    <format dxfId="44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8" count="1" selected="0">
            <x v="0"/>
          </reference>
        </references>
      </pivotArea>
    </format>
    <format dxfId="44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44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0"/>
          </reference>
        </references>
      </pivotArea>
    </format>
    <format dxfId="44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6"/>
          </reference>
          <reference field="8" count="1" selected="0">
            <x v="0"/>
          </reference>
        </references>
      </pivotArea>
    </format>
    <format dxfId="44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8" count="1" selected="0">
            <x v="1"/>
          </reference>
        </references>
      </pivotArea>
    </format>
    <format dxfId="44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44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3"/>
          </reference>
          <reference field="8" count="1" selected="0">
            <x v="1"/>
          </reference>
        </references>
      </pivotArea>
    </format>
    <format dxfId="43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2"/>
          </reference>
        </references>
      </pivotArea>
    </format>
    <format dxfId="43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8" count="1" selected="0">
            <x v="2"/>
          </reference>
        </references>
      </pivotArea>
    </format>
    <format dxfId="43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43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5"/>
          </reference>
          <reference field="8" count="1" selected="0">
            <x v="0"/>
          </reference>
        </references>
      </pivotArea>
    </format>
    <format dxfId="43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43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3"/>
            <x v="5"/>
          </reference>
          <reference field="8" count="1" selected="0">
            <x v="0"/>
          </reference>
        </references>
      </pivotArea>
    </format>
    <format dxfId="43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43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43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8" count="1" selected="0">
            <x v="0"/>
          </reference>
        </references>
      </pivotArea>
    </format>
    <format dxfId="43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6"/>
          </reference>
          <reference field="8" count="1" selected="0">
            <x v="0"/>
          </reference>
        </references>
      </pivotArea>
    </format>
    <format dxfId="42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3"/>
          </reference>
          <reference field="8" count="1" selected="0">
            <x v="0"/>
          </reference>
        </references>
      </pivotArea>
    </format>
    <format dxfId="42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3"/>
            <x v="6"/>
          </reference>
          <reference field="8" count="1" selected="0">
            <x v="0"/>
          </reference>
        </references>
      </pivotArea>
    </format>
    <format dxfId="42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8" count="1" selected="0">
            <x v="1"/>
          </reference>
        </references>
      </pivotArea>
    </format>
    <format dxfId="42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8" count="1" selected="0">
            <x v="1"/>
          </reference>
        </references>
      </pivotArea>
    </format>
    <format dxfId="42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8" count="1" selected="0">
            <x v="1"/>
          </reference>
        </references>
      </pivotArea>
    </format>
    <format dxfId="42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3"/>
          </reference>
          <reference field="8" count="1" selected="0">
            <x v="1"/>
          </reference>
        </references>
      </pivotArea>
    </format>
    <format dxfId="42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4">
            <x v="0"/>
            <x v="1"/>
            <x v="3"/>
            <x v="6"/>
          </reference>
          <reference field="8" count="1" selected="0">
            <x v="1"/>
          </reference>
        </references>
      </pivotArea>
    </format>
    <format dxfId="42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8" count="1" selected="0">
            <x v="3"/>
          </reference>
        </references>
      </pivotArea>
    </format>
    <format dxfId="42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8" count="1" selected="0">
            <x v="3"/>
          </reference>
        </references>
      </pivotArea>
    </format>
    <format dxfId="42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8" count="1" selected="0">
            <x v="3"/>
          </reference>
        </references>
      </pivotArea>
    </format>
    <format dxfId="41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8" count="1" selected="0">
            <x v="3"/>
          </reference>
        </references>
      </pivotArea>
    </format>
    <format dxfId="41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8" count="1" selected="0">
            <x v="3"/>
          </reference>
        </references>
      </pivotArea>
    </format>
    <format dxfId="41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8" count="1" selected="0">
            <x v="3"/>
          </reference>
        </references>
      </pivotArea>
    </format>
    <format dxfId="41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8" count="1" selected="0">
            <x v="4"/>
          </reference>
        </references>
      </pivotArea>
    </format>
    <format dxfId="41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8" count="1" selected="0">
            <x v="4"/>
          </reference>
        </references>
      </pivotArea>
    </format>
    <format dxfId="41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8" count="1" selected="0">
            <x v="4"/>
          </reference>
        </references>
      </pivotArea>
    </format>
    <format dxfId="41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8" count="1" selected="0">
            <x v="4"/>
          </reference>
        </references>
      </pivotArea>
    </format>
    <format dxfId="41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8" count="1" selected="0">
            <x v="4"/>
          </reference>
        </references>
      </pivotArea>
    </format>
    <format dxfId="41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8" count="1" selected="0">
            <x v="4"/>
          </reference>
        </references>
      </pivotArea>
    </format>
    <format dxfId="41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40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40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40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40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405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404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0"/>
          </reference>
        </references>
      </pivotArea>
    </format>
    <format dxfId="403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1"/>
          </reference>
        </references>
      </pivotArea>
    </format>
    <format dxfId="40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1">
            <x v="2"/>
          </reference>
        </references>
      </pivotArea>
    </format>
    <format dxfId="401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8" count="3">
            <x v="0"/>
            <x v="1"/>
            <x v="2"/>
          </reference>
        </references>
      </pivotArea>
    </format>
    <format dxfId="400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1">
            <x v="0"/>
          </reference>
        </references>
      </pivotArea>
    </format>
    <format dxfId="399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1">
            <x v="1"/>
          </reference>
        </references>
      </pivotArea>
    </format>
    <format dxfId="398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8" count="2">
            <x v="0"/>
            <x v="1"/>
          </reference>
        </references>
      </pivotArea>
    </format>
    <format dxfId="397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8" count="1">
            <x v="0"/>
          </reference>
        </references>
      </pivotArea>
    </format>
    <format dxfId="396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8" count="1">
            <x v="0"/>
          </reference>
        </references>
      </pivotArea>
    </format>
    <format dxfId="395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8" count="1">
            <x v="1"/>
          </reference>
        </references>
      </pivotArea>
    </format>
    <format dxfId="394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8" count="1">
            <x v="1"/>
          </reference>
        </references>
      </pivotArea>
    </format>
    <format dxfId="393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1">
            <x v="3"/>
          </reference>
        </references>
      </pivotArea>
    </format>
    <format dxfId="39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1">
            <x v="4"/>
          </reference>
        </references>
      </pivotArea>
    </format>
    <format dxfId="391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8" count="2">
            <x v="3"/>
            <x v="4"/>
          </reference>
        </references>
      </pivotArea>
    </format>
    <format dxfId="390">
      <pivotArea dataOnly="0" labelOnly="1" fieldPosition="0">
        <references count="1">
          <reference field="5" count="0"/>
        </references>
      </pivotArea>
    </format>
    <format dxfId="389">
      <pivotArea dataOnly="0" labelOnly="1" fieldPosition="0">
        <references count="1">
          <reference field="8" count="0"/>
        </references>
      </pivotArea>
    </format>
    <format dxfId="388">
      <pivotArea dataOnly="0" labelOnly="1" fieldPosition="0">
        <references count="1">
          <reference field="6" count="0"/>
        </references>
      </pivotArea>
    </format>
    <format dxfId="387">
      <pivotArea dataOnly="0" labelOnly="1" fieldPosition="0">
        <references count="1">
          <reference field="7" count="0"/>
        </references>
      </pivotArea>
    </format>
    <format dxfId="38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8">
    <rowHierarchyUsage hierarchyUsage="18"/>
    <rowHierarchyUsage hierarchyUsage="19"/>
    <rowHierarchyUsage hierarchyUsage="20"/>
    <rowHierarchyUsage hierarchyUsage="21"/>
    <rowHierarchyUsage hierarchyUsage="22"/>
    <rowHierarchyUsage hierarchyUsage="23"/>
    <rowHierarchyUsage hierarchyUsage="25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name="Zaokretna tablica1" cacheId="4" applyNumberFormats="0" applyBorderFormats="0" applyFontFormats="0" applyPatternFormats="0" applyAlignmentFormats="0" applyWidthHeightFormats="1" dataCaption="Vrijednosti" tag="cdcd9573-4ba9-4f92-8ae2-026d1f134188" updatedVersion="6" minRefreshableVersion="3" subtotalHiddenItems="1" colGrandTotals="0" itemPrintTitles="1" createdVersion="8" indent="0" outline="1" outlineData="1" multipleFieldFilters="0" rowHeaderCaption="">
  <location ref="A15:G23" firstHeaderRow="0" firstDataRow="1" firstDataCol="1" rowPageCount="1" colPageCount="1"/>
  <pivotFields count="12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1"/>
    <field x="2"/>
    <field x="3"/>
    <field x="4"/>
    <field x="5"/>
  </rowFields>
  <rowItems count="8">
    <i>
      <x/>
    </i>
    <i r="1">
      <x/>
    </i>
    <i r="2">
      <x/>
    </i>
    <i r="3">
      <x/>
    </i>
    <i r="4">
      <x/>
    </i>
    <i r="4">
      <x v="1"/>
    </i>
    <i r="4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24" name="[BazaZaUpit].[Konto Broj i Naziv 1].[All]" cap="All"/>
  </pageFields>
  <dataFields count="6"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1" subtotal="count" baseField="0" baseItem="0"/>
  </dataFields>
  <formats count="41">
    <format dxfId="594">
      <pivotArea type="all" dataOnly="0" outline="0" fieldPosition="0"/>
    </format>
    <format dxfId="593">
      <pivotArea type="all" dataOnly="0" outline="0" fieldPosition="0"/>
    </format>
    <format dxfId="592">
      <pivotArea outline="0" collapsedLevelsAreSubtotals="1" fieldPosition="0"/>
    </format>
    <format dxfId="591">
      <pivotArea outline="0" collapsedLevelsAreSubtotals="1" fieldPosition="0"/>
    </format>
    <format dxfId="590">
      <pivotArea type="all" dataOnly="0" outline="0" fieldPosition="0"/>
    </format>
    <format dxfId="589">
      <pivotArea outline="0" collapsedLevelsAreSubtotals="1" fieldPosition="0"/>
    </format>
    <format dxfId="588">
      <pivotArea field="0" type="button" dataOnly="0" labelOnly="1" outline="0" axis="axisPage" fieldPosition="0"/>
    </format>
    <format dxfId="587">
      <pivotArea field="0" type="button" dataOnly="0" labelOnly="1" outline="0" axis="axisPage" fieldPosition="0"/>
    </format>
    <format dxfId="586">
      <pivotArea field="1" type="button" dataOnly="0" labelOnly="1" outline="0" axis="axisRow" fieldPosition="0"/>
    </format>
    <format dxfId="58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4">
            <x v="1"/>
            <x v="2"/>
            <x v="3"/>
            <x v="4"/>
          </reference>
        </references>
      </pivotArea>
    </format>
    <format dxfId="584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4">
            <x v="1"/>
            <x v="2"/>
            <x v="3"/>
            <x v="4"/>
          </reference>
        </references>
      </pivotArea>
    </format>
    <format dxfId="583">
      <pivotArea dataOnly="0" labelOnly="1" grandRow="1" outline="0" fieldPosition="0"/>
    </format>
    <format dxfId="58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581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580">
      <pivotArea collapsedLevelsAreSubtotals="1" fieldPosition="0">
        <references count="1">
          <reference field="1" count="0"/>
        </references>
      </pivotArea>
    </format>
    <format dxfId="579">
      <pivotArea collapsedLevelsAreSubtotals="1" fieldPosition="0">
        <references count="2">
          <reference field="1" count="0" selected="0"/>
          <reference field="2" count="0"/>
        </references>
      </pivotArea>
    </format>
    <format dxfId="578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77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576">
      <pivotArea dataOnly="0" labelOnly="1" fieldPosition="0">
        <references count="1">
          <reference field="1" count="0"/>
        </references>
      </pivotArea>
    </format>
    <format dxfId="575">
      <pivotArea dataOnly="0" labelOnly="1" fieldPosition="0">
        <references count="2">
          <reference field="1" count="0" selected="0"/>
          <reference field="2" count="0"/>
        </references>
      </pivotArea>
    </format>
    <format dxfId="574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73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572">
      <pivotArea collapsedLevelsAreSubtotals="1" fieldPosition="0">
        <references count="1">
          <reference field="1" count="0"/>
        </references>
      </pivotArea>
    </format>
    <format dxfId="571">
      <pivotArea collapsedLevelsAreSubtotals="1" fieldPosition="0">
        <references count="2">
          <reference field="1" count="0" selected="0"/>
          <reference field="2" count="0"/>
        </references>
      </pivotArea>
    </format>
    <format dxfId="570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69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568">
      <pivotArea dataOnly="0" labelOnly="1" fieldPosition="0">
        <references count="1">
          <reference field="1" count="0"/>
        </references>
      </pivotArea>
    </format>
    <format dxfId="567">
      <pivotArea dataOnly="0" labelOnly="1" fieldPosition="0">
        <references count="2">
          <reference field="1" count="0" selected="0"/>
          <reference field="2" count="0"/>
        </references>
      </pivotArea>
    </format>
    <format dxfId="566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65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564">
      <pivotArea grandRow="1" outline="0" collapsedLevelsAreSubtotals="1" fieldPosition="0"/>
    </format>
    <format dxfId="563">
      <pivotArea dataOnly="0" labelOnly="1" grandRow="1" outline="0" fieldPosition="0"/>
    </format>
    <format dxfId="562">
      <pivotArea grandRow="1" outline="0" collapsedLevelsAreSubtotals="1" fieldPosition="0"/>
    </format>
    <format dxfId="561">
      <pivotArea dataOnly="0" labelOnly="1" grandRow="1" outline="0" fieldPosition="0"/>
    </format>
    <format dxfId="56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55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558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557">
      <pivotArea dataOnly="0" labelOnly="1" outline="0" fieldPosition="0">
        <references count="1">
          <reference field="0" count="0"/>
        </references>
      </pivotArea>
    </format>
    <format dxfId="55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55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55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18"/>
    <rowHierarchyUsage hierarchyUsage="19"/>
    <rowHierarchyUsage hierarchyUsage="20"/>
    <rowHierarchyUsage hierarchyUsage="21"/>
    <rowHierarchyUsage hierarchyUsage="2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name="Zaokretna tablica18" cacheId="2" applyNumberFormats="0" applyBorderFormats="0" applyFontFormats="0" applyPatternFormats="0" applyAlignmentFormats="0" applyWidthHeightFormats="1" dataCaption="Vrijednosti" tag="7267735f-fb4f-4ff1-af64-e4c11a05714c" updatedVersion="6" minRefreshableVersion="3" subtotalHiddenItems="1" colGrandTotals="0" itemPrintTitles="1" createdVersion="8" indent="0" outline="1" outlineData="1" multipleFieldFilters="0" rowHeaderCaption="">
  <location ref="A36:G140" firstHeaderRow="0" firstDataRow="1" firstDataCol="1" rowPageCount="1" colPageCount="1"/>
  <pivotFields count="15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8">
    <field x="1"/>
    <field x="2"/>
    <field x="3"/>
    <field x="4"/>
    <field x="5"/>
    <field x="6"/>
    <field x="7"/>
    <field x="8"/>
  </rowFields>
  <rowItems count="104">
    <i>
      <x/>
    </i>
    <i r="1">
      <x/>
    </i>
    <i r="2">
      <x/>
    </i>
    <i r="3">
      <x/>
    </i>
    <i r="4">
      <x/>
    </i>
    <i r="5">
      <x/>
    </i>
    <i r="6">
      <x/>
    </i>
    <i r="7">
      <x/>
    </i>
    <i r="7">
      <x v="1"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7">
      <x v="5"/>
    </i>
    <i r="7">
      <x v="6"/>
    </i>
    <i r="6">
      <x v="4"/>
    </i>
    <i r="7">
      <x v="7"/>
    </i>
    <i r="7">
      <x v="8"/>
    </i>
    <i r="7">
      <x v="9"/>
    </i>
    <i r="7">
      <x v="10"/>
    </i>
    <i r="7">
      <x v="11"/>
    </i>
    <i r="6">
      <x v="5"/>
    </i>
    <i r="7">
      <x v="12"/>
    </i>
    <i r="7">
      <x v="13"/>
    </i>
    <i r="7">
      <x v="14"/>
    </i>
    <i r="7">
      <x v="15"/>
    </i>
    <i r="7">
      <x v="16"/>
    </i>
    <i r="7">
      <x v="17"/>
    </i>
    <i r="7">
      <x v="18"/>
    </i>
    <i r="7">
      <x v="19"/>
    </i>
    <i r="6">
      <x v="6"/>
    </i>
    <i r="7">
      <x v="20"/>
    </i>
    <i r="7">
      <x v="21"/>
    </i>
    <i r="7">
      <x v="22"/>
    </i>
    <i r="7">
      <x v="23"/>
    </i>
    <i r="7">
      <x v="24"/>
    </i>
    <i r="7">
      <x v="25"/>
    </i>
    <i r="5">
      <x v="2"/>
    </i>
    <i r="6">
      <x v="7"/>
    </i>
    <i r="7">
      <x v="26"/>
    </i>
    <i r="5">
      <x v="3"/>
    </i>
    <i r="6">
      <x v="8"/>
    </i>
    <i r="7">
      <x v="27"/>
    </i>
    <i r="7">
      <x v="28"/>
    </i>
    <i r="7">
      <x v="29"/>
    </i>
    <i r="5">
      <x v="4"/>
    </i>
    <i r="6">
      <x v="9"/>
    </i>
    <i r="7">
      <x v="30"/>
    </i>
    <i r="4">
      <x v="1"/>
    </i>
    <i r="5">
      <x v="1"/>
    </i>
    <i r="6">
      <x v="5"/>
    </i>
    <i r="7">
      <x v="13"/>
    </i>
    <i r="7">
      <x v="16"/>
    </i>
    <i r="7">
      <x v="31"/>
    </i>
    <i r="5">
      <x v="5"/>
    </i>
    <i r="6">
      <x v="10"/>
    </i>
    <i r="7">
      <x v="32"/>
    </i>
    <i r="5">
      <x v="3"/>
    </i>
    <i r="6">
      <x v="8"/>
    </i>
    <i r="7">
      <x v="27"/>
    </i>
    <i r="4">
      <x v="2"/>
    </i>
    <i r="5">
      <x v="1"/>
    </i>
    <i r="6">
      <x v="4"/>
    </i>
    <i r="7">
      <x v="8"/>
    </i>
    <i r="7">
      <x v="9"/>
    </i>
    <i r="7">
      <x v="10"/>
    </i>
    <i r="6">
      <x v="5"/>
    </i>
    <i r="7">
      <x v="13"/>
    </i>
    <i r="7">
      <x v="19"/>
    </i>
    <i r="6">
      <x v="6"/>
    </i>
    <i r="7">
      <x v="21"/>
    </i>
    <i r="5">
      <x v="6"/>
    </i>
    <i r="6">
      <x v="11"/>
    </i>
    <i r="7">
      <x v="33"/>
    </i>
    <i r="5">
      <x v="3"/>
    </i>
    <i r="6">
      <x v="12"/>
    </i>
    <i r="7">
      <x v="34"/>
    </i>
    <i r="4">
      <x v="3"/>
    </i>
    <i r="5">
      <x/>
    </i>
    <i r="6">
      <x/>
    </i>
    <i r="7">
      <x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6">
      <x v="4"/>
    </i>
    <i r="7">
      <x v="7"/>
    </i>
    <i r="6">
      <x v="5"/>
    </i>
    <i r="7">
      <x v="12"/>
    </i>
    <i r="7">
      <x v="14"/>
    </i>
    <i r="7">
      <x v="16"/>
    </i>
    <i r="7">
      <x v="18"/>
    </i>
    <i r="6">
      <x v="13"/>
    </i>
    <i r="7">
      <x v="35"/>
    </i>
    <i r="6">
      <x v="6"/>
    </i>
    <i r="7">
      <x v="22"/>
    </i>
    <i r="7">
      <x v="2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24" name="[BazaZaUpit].[Konto Broj i Naziv 1].[All]" cap="All"/>
  </pageFields>
  <dataFields count="6"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  <dataField fld="13" subtotal="count" baseField="0" baseItem="0" numFmtId="165"/>
    <dataField fld="14" subtotal="count" baseField="0" baseItem="0" numFmtId="165"/>
  </dataFields>
  <formats count="147">
    <format dxfId="342">
      <pivotArea type="all" dataOnly="0" outline="0" fieldPosition="0"/>
    </format>
    <format dxfId="341">
      <pivotArea type="all" dataOnly="0" outline="0" fieldPosition="0"/>
    </format>
    <format dxfId="340">
      <pivotArea outline="0" collapsedLevelsAreSubtotals="1" fieldPosition="0"/>
    </format>
    <format dxfId="339">
      <pivotArea outline="0" collapsedLevelsAreSubtotals="1" fieldPosition="0"/>
    </format>
    <format dxfId="338">
      <pivotArea type="all" dataOnly="0" outline="0" fieldPosition="0"/>
    </format>
    <format dxfId="337">
      <pivotArea outline="0" collapsedLevelsAreSubtotals="1" fieldPosition="0"/>
    </format>
    <format dxfId="336">
      <pivotArea field="0" type="button" dataOnly="0" labelOnly="1" outline="0" axis="axisPage" fieldPosition="0"/>
    </format>
    <format dxfId="335">
      <pivotArea field="0" type="button" dataOnly="0" labelOnly="1" outline="0" axis="axisPage" fieldPosition="0"/>
    </format>
    <format dxfId="33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33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33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331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33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329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32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32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326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</references>
      </pivotArea>
    </format>
    <format dxfId="325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</references>
      </pivotArea>
    </format>
    <format dxfId="324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5"/>
          </reference>
        </references>
      </pivotArea>
    </format>
    <format dxfId="323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5"/>
          </reference>
        </references>
      </pivotArea>
    </format>
    <format dxfId="32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</references>
      </pivotArea>
    </format>
    <format dxfId="321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</references>
      </pivotArea>
    </format>
    <format dxfId="320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</references>
      </pivotArea>
    </format>
    <format dxfId="319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</references>
      </pivotArea>
    </format>
    <format dxfId="318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6"/>
          </reference>
        </references>
      </pivotArea>
    </format>
    <format dxfId="317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6"/>
          </reference>
        </references>
      </pivotArea>
    </format>
    <format dxfId="316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3"/>
          </reference>
        </references>
      </pivotArea>
    </format>
    <format dxfId="315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3"/>
          </reference>
        </references>
      </pivotArea>
    </format>
    <format dxfId="314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</references>
      </pivotArea>
    </format>
    <format dxfId="313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</references>
      </pivotArea>
    </format>
    <format dxfId="31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</references>
      </pivotArea>
    </format>
    <format dxfId="311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</references>
      </pivotArea>
    </format>
    <format dxfId="310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</references>
      </pivotArea>
    </format>
    <format dxfId="309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</references>
      </pivotArea>
    </format>
    <format dxfId="308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3"/>
          </reference>
        </references>
      </pivotArea>
    </format>
    <format dxfId="307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3"/>
          </reference>
        </references>
      </pivotArea>
    </format>
    <format dxfId="306">
      <pivotArea dataOnly="0" fieldPosition="0">
        <references count="1">
          <reference field="6" count="1">
            <x v="3"/>
          </reference>
        </references>
      </pivotArea>
    </format>
    <format dxfId="305">
      <pivotArea dataOnly="0" fieldPosition="0">
        <references count="1">
          <reference field="6" count="1">
            <x v="4"/>
          </reference>
        </references>
      </pivotArea>
    </format>
    <format dxfId="304">
      <pivotArea dataOnly="0" fieldPosition="0">
        <references count="1">
          <reference field="6" count="1">
            <x v="5"/>
          </reference>
        </references>
      </pivotArea>
    </format>
    <format dxfId="303">
      <pivotArea dataOnly="0" fieldPosition="0">
        <references count="1">
          <reference field="6" count="4">
            <x v="0"/>
            <x v="1"/>
            <x v="2"/>
            <x v="6"/>
          </reference>
        </references>
      </pivotArea>
    </format>
    <format dxfId="30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30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30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4"/>
          </reference>
          <reference field="7" count="1">
            <x v="15"/>
          </reference>
        </references>
      </pivotArea>
    </format>
    <format dxfId="29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4"/>
          </reference>
          <reference field="7" count="1">
            <x v="15"/>
          </reference>
        </references>
      </pivotArea>
    </format>
    <format dxfId="29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5"/>
          </reference>
          <reference field="7" count="1">
            <x v="10"/>
          </reference>
        </references>
      </pivotArea>
    </format>
    <format dxfId="29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5"/>
          </reference>
          <reference field="7" count="1">
            <x v="10"/>
          </reference>
        </references>
      </pivotArea>
    </format>
    <format dxfId="29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29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29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29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29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29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29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8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8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28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28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28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28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28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28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28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28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27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27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27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27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27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27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27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27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27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27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6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26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26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6"/>
          </reference>
          <reference field="7" count="1">
            <x v="11"/>
          </reference>
        </references>
      </pivotArea>
    </format>
    <format dxfId="26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6"/>
          </reference>
          <reference field="7" count="1">
            <x v="11"/>
          </reference>
        </references>
      </pivotArea>
    </format>
    <format dxfId="26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26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26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26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26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25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25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25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25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5"/>
          </reference>
          <reference field="7" count="1">
            <x v="10"/>
          </reference>
        </references>
      </pivotArea>
    </format>
    <format dxfId="25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5"/>
          </reference>
          <reference field="7" count="1">
            <x v="10"/>
          </reference>
        </references>
      </pivotArea>
    </format>
    <format dxfId="25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25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25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4"/>
          </reference>
          <reference field="7" count="1">
            <x v="9"/>
          </reference>
        </references>
      </pivotArea>
    </format>
    <format dxfId="25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4"/>
          </reference>
          <reference field="7" count="1">
            <x v="9"/>
          </reference>
        </references>
      </pivotArea>
    </format>
    <format dxfId="25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24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24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24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24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24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24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24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24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24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24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23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23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23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23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23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23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23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23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31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230">
      <pivotArea dataOnly="0" fieldPosition="0">
        <references count="1">
          <reference field="7" count="0"/>
        </references>
      </pivotArea>
    </format>
    <format dxfId="229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228">
      <pivotArea collapsedLevelsAreSubtotals="1" fieldPosition="0">
        <references count="1">
          <reference field="1" count="0"/>
        </references>
      </pivotArea>
    </format>
    <format dxfId="227">
      <pivotArea collapsedLevelsAreSubtotals="1" fieldPosition="0">
        <references count="2">
          <reference field="1" count="0" selected="0"/>
          <reference field="2" count="0"/>
        </references>
      </pivotArea>
    </format>
    <format dxfId="226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25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24">
      <pivotArea dataOnly="0" labelOnly="1" fieldPosition="0">
        <references count="1">
          <reference field="1" count="0"/>
        </references>
      </pivotArea>
    </format>
    <format dxfId="223">
      <pivotArea dataOnly="0" labelOnly="1" fieldPosition="0">
        <references count="2">
          <reference field="1" count="0" selected="0"/>
          <reference field="2" count="0"/>
        </references>
      </pivotArea>
    </format>
    <format dxfId="222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21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20">
      <pivotArea collapsedLevelsAreSubtotals="1" fieldPosition="0">
        <references count="1">
          <reference field="1" count="0"/>
        </references>
      </pivotArea>
    </format>
    <format dxfId="219">
      <pivotArea collapsedLevelsAreSubtotals="1" fieldPosition="0">
        <references count="2">
          <reference field="1" count="0" selected="0"/>
          <reference field="2" count="0"/>
        </references>
      </pivotArea>
    </format>
    <format dxfId="218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17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16">
      <pivotArea dataOnly="0" labelOnly="1" fieldPosition="0">
        <references count="1">
          <reference field="1" count="0"/>
        </references>
      </pivotArea>
    </format>
    <format dxfId="215">
      <pivotArea dataOnly="0" labelOnly="1" fieldPosition="0">
        <references count="2">
          <reference field="1" count="0" selected="0"/>
          <reference field="2" count="0"/>
        </references>
      </pivotArea>
    </format>
    <format dxfId="214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13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1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21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21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20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20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20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20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205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20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20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202">
      <pivotArea dataOnly="0" labelOnly="1" outline="0" fieldPosition="0">
        <references count="1">
          <reference field="0" count="0"/>
        </references>
      </pivotArea>
    </format>
    <format dxfId="201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</references>
      </pivotArea>
    </format>
    <format dxfId="20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19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198">
      <pivotArea dataOnly="0" labelOnly="1" fieldPosition="0">
        <references count="1">
          <reference field="8" count="0"/>
        </references>
      </pivotArea>
    </format>
    <format dxfId="197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196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8">
    <rowHierarchyUsage hierarchyUsage="18"/>
    <rowHierarchyUsage hierarchyUsage="19"/>
    <rowHierarchyUsage hierarchyUsage="20"/>
    <rowHierarchyUsage hierarchyUsage="21"/>
    <rowHierarchyUsage hierarchyUsage="22"/>
    <rowHierarchyUsage hierarchyUsage="25"/>
    <rowHierarchyUsage hierarchyUsage="26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name="Zaokretna tablica17" cacheId="1" applyNumberFormats="0" applyBorderFormats="0" applyFontFormats="0" applyPatternFormats="0" applyAlignmentFormats="0" applyWidthHeightFormats="1" dataCaption="Vrijednosti" tag="f7d217e5-f9b9-4c44-8eb6-0961cdcaf77d" updatedVersion="6" minRefreshableVersion="3" subtotalHiddenItems="1" colGrandTotals="0" itemPrintTitles="1" createdVersion="8" indent="0" outline="1" outlineData="1" multipleFieldFilters="0" rowHeaderCaption="">
  <location ref="A15:G23" firstHeaderRow="0" firstDataRow="1" firstDataCol="1" rowPageCount="1" colPageCount="1"/>
  <pivotFields count="12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1"/>
    <field x="2"/>
    <field x="3"/>
    <field x="4"/>
    <field x="5"/>
  </rowFields>
  <rowItems count="8">
    <i>
      <x/>
    </i>
    <i r="1">
      <x/>
    </i>
    <i r="2">
      <x/>
    </i>
    <i r="3">
      <x/>
    </i>
    <i r="4">
      <x/>
    </i>
    <i r="4">
      <x v="1"/>
    </i>
    <i r="4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24" name="[BazaZaUpit].[Konto Broj i Naziv 1].[All]" cap="All"/>
  </pageFields>
  <dataFields count="6"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  <dataField fld="10" subtotal="count" baseField="0" baseItem="0" numFmtId="165"/>
    <dataField fld="11" subtotal="count" baseField="0" baseItem="0" numFmtId="165"/>
  </dataFields>
  <formats count="43">
    <format dxfId="385">
      <pivotArea type="all" dataOnly="0" outline="0" fieldPosition="0"/>
    </format>
    <format dxfId="384">
      <pivotArea type="all" dataOnly="0" outline="0" fieldPosition="0"/>
    </format>
    <format dxfId="383">
      <pivotArea outline="0" collapsedLevelsAreSubtotals="1" fieldPosition="0"/>
    </format>
    <format dxfId="382">
      <pivotArea outline="0" collapsedLevelsAreSubtotals="1" fieldPosition="0"/>
    </format>
    <format dxfId="381">
      <pivotArea type="all" dataOnly="0" outline="0" fieldPosition="0"/>
    </format>
    <format dxfId="380">
      <pivotArea outline="0" collapsedLevelsAreSubtotals="1" fieldPosition="0"/>
    </format>
    <format dxfId="379">
      <pivotArea field="0" type="button" dataOnly="0" labelOnly="1" outline="0" axis="axisPage" fieldPosition="0"/>
    </format>
    <format dxfId="378">
      <pivotArea field="0" type="button" dataOnly="0" labelOnly="1" outline="0" axis="axisPage" fieldPosition="0"/>
    </format>
    <format dxfId="377">
      <pivotArea field="1" type="button" dataOnly="0" labelOnly="1" outline="0" axis="axisRow" fieldPosition="0"/>
    </format>
    <format dxfId="37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4">
            <x v="1"/>
            <x v="2"/>
            <x v="3"/>
            <x v="4"/>
          </reference>
        </references>
      </pivotArea>
    </format>
    <format dxfId="375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4">
            <x v="1"/>
            <x v="2"/>
            <x v="3"/>
            <x v="4"/>
          </reference>
        </references>
      </pivotArea>
    </format>
    <format dxfId="374">
      <pivotArea dataOnly="0" labelOnly="1" grandRow="1" outline="0" fieldPosition="0"/>
    </format>
    <format dxfId="37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372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371">
      <pivotArea collapsedLevelsAreSubtotals="1" fieldPosition="0">
        <references count="1">
          <reference field="1" count="0"/>
        </references>
      </pivotArea>
    </format>
    <format dxfId="370">
      <pivotArea collapsedLevelsAreSubtotals="1" fieldPosition="0">
        <references count="2">
          <reference field="1" count="0" selected="0"/>
          <reference field="2" count="0"/>
        </references>
      </pivotArea>
    </format>
    <format dxfId="369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368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367">
      <pivotArea dataOnly="0" labelOnly="1" fieldPosition="0">
        <references count="1">
          <reference field="1" count="0"/>
        </references>
      </pivotArea>
    </format>
    <format dxfId="366">
      <pivotArea dataOnly="0" labelOnly="1" fieldPosition="0">
        <references count="2">
          <reference field="1" count="0" selected="0"/>
          <reference field="2" count="0"/>
        </references>
      </pivotArea>
    </format>
    <format dxfId="365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364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363">
      <pivotArea collapsedLevelsAreSubtotals="1" fieldPosition="0">
        <references count="1">
          <reference field="1" count="0"/>
        </references>
      </pivotArea>
    </format>
    <format dxfId="362">
      <pivotArea collapsedLevelsAreSubtotals="1" fieldPosition="0">
        <references count="2">
          <reference field="1" count="0" selected="0"/>
          <reference field="2" count="0"/>
        </references>
      </pivotArea>
    </format>
    <format dxfId="361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360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359">
      <pivotArea dataOnly="0" labelOnly="1" fieldPosition="0">
        <references count="1">
          <reference field="1" count="0"/>
        </references>
      </pivotArea>
    </format>
    <format dxfId="358">
      <pivotArea dataOnly="0" labelOnly="1" fieldPosition="0">
        <references count="2">
          <reference field="1" count="0" selected="0"/>
          <reference field="2" count="0"/>
        </references>
      </pivotArea>
    </format>
    <format dxfId="357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356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355">
      <pivotArea grandRow="1" outline="0" collapsedLevelsAreSubtotals="1" fieldPosition="0"/>
    </format>
    <format dxfId="354">
      <pivotArea dataOnly="0" labelOnly="1" grandRow="1" outline="0" fieldPosition="0"/>
    </format>
    <format dxfId="353">
      <pivotArea grandRow="1" outline="0" collapsedLevelsAreSubtotals="1" fieldPosition="0"/>
    </format>
    <format dxfId="352">
      <pivotArea dataOnly="0" labelOnly="1" grandRow="1" outline="0" fieldPosition="0"/>
    </format>
    <format dxfId="35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35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349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348">
      <pivotArea dataOnly="0" labelOnly="1" outline="0" fieldPosition="0">
        <references count="1">
          <reference field="0" count="0"/>
        </references>
      </pivotArea>
    </format>
    <format dxfId="34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34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34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344">
      <pivotArea outline="0" collapsedLevelsAreSubtotals="1" fieldPosition="0">
        <references count="1">
          <reference field="4294967294" count="2" selected="0">
            <x v="4"/>
            <x v="5"/>
          </reference>
        </references>
      </pivotArea>
    </format>
    <format dxfId="343">
      <pivotArea dataOnly="0" labelOnly="1" outline="0" fieldPosition="0">
        <references count="1">
          <reference field="4294967294" count="2">
            <x v="4"/>
            <x v="5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18"/>
    <rowHierarchyUsage hierarchyUsage="19"/>
    <rowHierarchyUsage hierarchyUsage="20"/>
    <rowHierarchyUsage hierarchyUsage="21"/>
    <rowHierarchyUsage hierarchyUsage="2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Zaokretna tablica4" cacheId="12" applyNumberFormats="0" applyBorderFormats="0" applyFontFormats="0" applyPatternFormats="0" applyAlignmentFormats="0" applyWidthHeightFormats="1" dataCaption="Vrijednosti" grandTotalCaption="PRIHODI UKUPNO" tag="72ec938f-ff7a-4de7-8edf-0c232ee281ab" updatedVersion="6" minRefreshableVersion="3" subtotalHiddenItems="1" rowGrandTotals="0" colGrandTotals="0" itemPrintTitles="1" createdVersion="8" indent="0" outline="1" outlineData="1" multipleFieldFilters="0">
  <location ref="A46:G47" firstHeaderRow="0" firstDataRow="1" firstDataCol="1"/>
  <pivotFields count="7">
    <pivotField axis="axisRow" allDrilled="1" subtotalTop="0" showAll="0" dataSourceSort="1" defaultSubtotal="0" defaultAttributeDrillState="1">
      <items count="1">
        <item n="5 IZDACI ZA FINANCIJSKU IMOVINU I OTPLATE ZAJMOV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1" subtotal="count" baseField="0" baseItem="0"/>
    <dataField fld="2" subtotal="count" baseField="0" baseItem="0" numFmtId="3"/>
    <dataField fld="3" subtotal="count" baseField="0" baseItem="0" numFmtId="3"/>
    <dataField fld="5" subtotal="count" baseField="0" baseItem="0"/>
    <dataField fld="4" subtotal="count" baseField="0" baseItem="0"/>
    <dataField fld="6" subtotal="count" baseField="0" baseItem="0"/>
  </dataFields>
  <formats count="28">
    <format dxfId="1237">
      <pivotArea type="all" dataOnly="0" outline="0" fieldPosition="0"/>
    </format>
    <format dxfId="1236">
      <pivotArea dataOnly="0" labelOnly="1" grandRow="1" outline="0" fieldPosition="0"/>
    </format>
    <format dxfId="1235">
      <pivotArea type="all" dataOnly="0" outline="0" fieldPosition="0"/>
    </format>
    <format dxfId="1234">
      <pivotArea outline="0" collapsedLevelsAreSubtotals="1" fieldPosition="0"/>
    </format>
    <format dxfId="1233">
      <pivotArea dataOnly="0" labelOnly="1" grandRow="1" outline="0" fieldPosition="0"/>
    </format>
    <format dxfId="1232">
      <pivotArea grandRow="1" outline="0" collapsedLevelsAreSubtotals="1" fieldPosition="0"/>
    </format>
    <format dxfId="1231">
      <pivotArea grandRow="1" outline="0" collapsedLevelsAreSubtotals="1" fieldPosition="0"/>
    </format>
    <format dxfId="1230">
      <pivotArea type="all" dataOnly="0" outline="0" fieldPosition="0"/>
    </format>
    <format dxfId="1229">
      <pivotArea outline="0" collapsedLevelsAreSubtotals="1" fieldPosition="0"/>
    </format>
    <format dxfId="1228">
      <pivotArea field="0" type="button" dataOnly="0" labelOnly="1" outline="0" axis="axisRow" fieldPosition="0"/>
    </format>
    <format dxfId="1227">
      <pivotArea dataOnly="0" labelOnly="1" fieldPosition="0">
        <references count="1">
          <reference field="0" count="0"/>
        </references>
      </pivotArea>
    </format>
    <format dxfId="1226">
      <pivotArea outline="0" collapsedLevelsAreSubtotals="1" fieldPosition="0"/>
    </format>
    <format dxfId="1225">
      <pivotArea type="all" dataOnly="0" outline="0" fieldPosition="0"/>
    </format>
    <format dxfId="1224">
      <pivotArea outline="0" collapsedLevelsAreSubtotals="1" fieldPosition="0"/>
    </format>
    <format dxfId="1223">
      <pivotArea field="0" type="button" dataOnly="0" labelOnly="1" outline="0" axis="axisRow" fieldPosition="0"/>
    </format>
    <format dxfId="1222">
      <pivotArea dataOnly="0" labelOnly="1" fieldPosition="0">
        <references count="1">
          <reference field="0" count="0"/>
        </references>
      </pivotArea>
    </format>
    <format dxfId="1221">
      <pivotArea outline="0" collapsedLevelsAreSubtotals="1" fieldPosition="0"/>
    </format>
    <format dxfId="1220">
      <pivotArea type="all" dataOnly="0" outline="0" fieldPosition="0"/>
    </format>
    <format dxfId="1219">
      <pivotArea outline="0" collapsedLevelsAreSubtotals="1" fieldPosition="0"/>
    </format>
    <format dxfId="1218">
      <pivotArea field="0" type="button" dataOnly="0" labelOnly="1" outline="0" axis="axisRow" fieldPosition="0"/>
    </format>
    <format dxfId="1217">
      <pivotArea dataOnly="0" labelOnly="1" fieldPosition="0">
        <references count="1">
          <reference field="0" count="0"/>
        </references>
      </pivotArea>
    </format>
    <format dxfId="1216">
      <pivotArea type="all" dataOnly="0" outline="0" fieldPosition="0"/>
    </format>
    <format dxfId="1215">
      <pivotArea type="all" dataOnly="0" outline="0" fieldPosition="0"/>
    </format>
    <format dxfId="1214">
      <pivotArea outline="0" collapsedLevelsAreSubtotals="1" fieldPosition="0"/>
    </format>
    <format dxfId="1213">
      <pivotArea field="0" type="button" dataOnly="0" labelOnly="1" outline="0" axis="axisRow" fieldPosition="0"/>
    </format>
    <format dxfId="1212">
      <pivotArea dataOnly="0" labelOnly="1" fieldPosition="0">
        <references count="1">
          <reference field="0" count="0"/>
        </references>
      </pivotArea>
    </format>
    <format dxfId="1211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210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name="Zaokretna tablica18" cacheId="0" applyNumberFormats="0" applyBorderFormats="0" applyFontFormats="0" applyPatternFormats="0" applyAlignmentFormats="0" applyWidthHeightFormats="1" dataCaption="Vrijednosti" tag="d8ae81e3-8252-4f03-bbf1-17aced5a5315" updatedVersion="6" minRefreshableVersion="3" subtotalHiddenItems="1" colGrandTotals="0" itemPrintTitles="1" createdVersion="8" indent="0" outline="1" outlineData="1" multipleFieldFilters="0" rowHeaderCaption="">
  <location ref="A13:G136" firstHeaderRow="0" firstDataRow="1" firstDataCol="1" rowPageCount="1" colPageCount="1"/>
  <pivotFields count="16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allDrilled="1" showAll="0">
      <items count="6">
        <item x="0"/>
        <item x="3"/>
        <item x="1"/>
        <item x="4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9">
    <field x="1"/>
    <field x="2"/>
    <field x="3"/>
    <field x="4"/>
    <field x="9"/>
    <field x="5"/>
    <field x="6"/>
    <field x="7"/>
    <field x="8"/>
  </rowFields>
  <rowItems count="123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8">
      <x v="1"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8">
      <x v="5"/>
    </i>
    <i r="8">
      <x v="6"/>
    </i>
    <i r="7">
      <x v="4"/>
    </i>
    <i r="8">
      <x v="7"/>
    </i>
    <i r="8">
      <x v="8"/>
    </i>
    <i r="8">
      <x v="9"/>
    </i>
    <i r="8">
      <x v="10"/>
    </i>
    <i r="8">
      <x v="11"/>
    </i>
    <i r="7">
      <x v="5"/>
    </i>
    <i r="8">
      <x v="12"/>
    </i>
    <i r="8">
      <x v="13"/>
    </i>
    <i r="8">
      <x v="14"/>
    </i>
    <i r="8">
      <x v="15"/>
    </i>
    <i r="8">
      <x v="16"/>
    </i>
    <i r="8">
      <x v="17"/>
    </i>
    <i r="8">
      <x v="18"/>
    </i>
    <i r="8">
      <x v="19"/>
    </i>
    <i r="7">
      <x v="6"/>
    </i>
    <i r="8">
      <x v="20"/>
    </i>
    <i r="8">
      <x v="21"/>
    </i>
    <i r="8">
      <x v="22"/>
    </i>
    <i r="8">
      <x v="23"/>
    </i>
    <i r="8">
      <x v="24"/>
    </i>
    <i r="8">
      <x v="25"/>
    </i>
    <i r="6">
      <x v="2"/>
    </i>
    <i r="7">
      <x v="7"/>
    </i>
    <i r="8">
      <x v="26"/>
    </i>
    <i r="6">
      <x v="3"/>
    </i>
    <i r="7">
      <x v="8"/>
    </i>
    <i r="8">
      <x v="27"/>
    </i>
    <i r="8">
      <x v="28"/>
    </i>
    <i r="8">
      <x v="29"/>
    </i>
    <i r="6">
      <x v="4"/>
    </i>
    <i r="7">
      <x v="9"/>
    </i>
    <i r="8">
      <x v="30"/>
    </i>
    <i r="5">
      <x v="1"/>
    </i>
    <i r="6">
      <x v="1"/>
    </i>
    <i r="7">
      <x v="5"/>
    </i>
    <i r="8">
      <x v="13"/>
    </i>
    <i r="8">
      <x v="16"/>
    </i>
    <i r="8">
      <x v="31"/>
    </i>
    <i r="6">
      <x v="5"/>
    </i>
    <i r="7">
      <x v="10"/>
    </i>
    <i r="8">
      <x v="32"/>
    </i>
    <i r="6">
      <x v="3"/>
    </i>
    <i r="7">
      <x v="8"/>
    </i>
    <i r="8">
      <x v="27"/>
    </i>
    <i r="5">
      <x v="2"/>
    </i>
    <i r="6">
      <x v="1"/>
    </i>
    <i r="7">
      <x v="4"/>
    </i>
    <i r="8">
      <x v="8"/>
    </i>
    <i r="8">
      <x v="9"/>
    </i>
    <i r="8">
      <x v="10"/>
    </i>
    <i r="7">
      <x v="5"/>
    </i>
    <i r="8">
      <x v="13"/>
    </i>
    <i r="8">
      <x v="19"/>
    </i>
    <i r="7">
      <x v="6"/>
    </i>
    <i r="8">
      <x v="21"/>
    </i>
    <i r="6">
      <x v="6"/>
    </i>
    <i r="7">
      <x v="11"/>
    </i>
    <i r="8">
      <x v="33"/>
    </i>
    <i r="6">
      <x v="3"/>
    </i>
    <i r="7">
      <x v="12"/>
    </i>
    <i r="8">
      <x v="34"/>
    </i>
    <i r="4">
      <x v="2"/>
    </i>
    <i r="5">
      <x/>
    </i>
    <i r="6">
      <x/>
    </i>
    <i r="7">
      <x v="1"/>
    </i>
    <i r="8">
      <x v="2"/>
    </i>
    <i r="6">
      <x v="1"/>
    </i>
    <i r="7">
      <x v="3"/>
    </i>
    <i r="8">
      <x v="4"/>
    </i>
    <i r="7">
      <x v="5"/>
    </i>
    <i r="8">
      <x v="12"/>
    </i>
    <i r="8">
      <x v="18"/>
    </i>
    <i r="7">
      <x v="6"/>
    </i>
    <i r="8">
      <x v="22"/>
    </i>
    <i r="5">
      <x v="3"/>
    </i>
    <i r="6">
      <x/>
    </i>
    <i r="7">
      <x/>
    </i>
    <i r="8">
      <x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7">
      <x v="4"/>
    </i>
    <i r="8">
      <x v="7"/>
    </i>
    <i r="7">
      <x v="5"/>
    </i>
    <i r="8">
      <x v="12"/>
    </i>
    <i r="8">
      <x v="14"/>
    </i>
    <i r="8">
      <x v="16"/>
    </i>
    <i r="8">
      <x v="18"/>
    </i>
    <i r="7">
      <x v="13"/>
    </i>
    <i r="8">
      <x v="35"/>
    </i>
    <i r="7">
      <x v="6"/>
    </i>
    <i r="8">
      <x v="22"/>
    </i>
    <i r="8">
      <x v="25"/>
    </i>
    <i r="4">
      <x v="4"/>
    </i>
    <i r="5">
      <x/>
    </i>
    <i r="6">
      <x v="4"/>
    </i>
    <i r="7">
      <x v="9"/>
    </i>
    <i r="8">
      <x v="30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24" name="[BazaZaUpit].[Konto Broj i Naziv 1].[All]" cap="All"/>
  </pageFields>
  <dataFields count="6"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4" subtotal="count" baseField="0" baseItem="0"/>
    <dataField fld="15" subtotal="count" baseField="0" baseItem="0"/>
  </dataFields>
  <formats count="152">
    <format dxfId="195">
      <pivotArea type="all" dataOnly="0" outline="0" fieldPosition="0"/>
    </format>
    <format dxfId="194">
      <pivotArea type="all" dataOnly="0" outline="0" fieldPosition="0"/>
    </format>
    <format dxfId="193">
      <pivotArea outline="0" collapsedLevelsAreSubtotals="1" fieldPosition="0"/>
    </format>
    <format dxfId="192">
      <pivotArea outline="0" collapsedLevelsAreSubtotals="1" fieldPosition="0"/>
    </format>
    <format dxfId="191">
      <pivotArea type="all" dataOnly="0" outline="0" fieldPosition="0"/>
    </format>
    <format dxfId="190">
      <pivotArea outline="0" collapsedLevelsAreSubtotals="1" fieldPosition="0"/>
    </format>
    <format dxfId="189">
      <pivotArea field="0" type="button" dataOnly="0" labelOnly="1" outline="0" axis="axisPage" fieldPosition="0"/>
    </format>
    <format dxfId="188">
      <pivotArea field="0" type="button" dataOnly="0" labelOnly="1" outline="0" axis="axisPage" fieldPosition="0"/>
    </format>
    <format dxfId="18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86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8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84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8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82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8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80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7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78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7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7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7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7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7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72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17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7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6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6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6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66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165">
      <pivotArea collapsedLevelsAreSubtotals="1" fieldPosition="0">
        <references count="1">
          <reference field="1" count="0"/>
        </references>
      </pivotArea>
    </format>
    <format dxfId="164">
      <pivotArea collapsedLevelsAreSubtotals="1" fieldPosition="0">
        <references count="2">
          <reference field="1" count="0" selected="0"/>
          <reference field="2" count="0"/>
        </references>
      </pivotArea>
    </format>
    <format dxfId="163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62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61">
      <pivotArea dataOnly="0" labelOnly="1" fieldPosition="0">
        <references count="1">
          <reference field="1" count="0"/>
        </references>
      </pivotArea>
    </format>
    <format dxfId="160">
      <pivotArea dataOnly="0" labelOnly="1" fieldPosition="0">
        <references count="2">
          <reference field="1" count="0" selected="0"/>
          <reference field="2" count="0"/>
        </references>
      </pivotArea>
    </format>
    <format dxfId="159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58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57">
      <pivotArea collapsedLevelsAreSubtotals="1" fieldPosition="0">
        <references count="1">
          <reference field="1" count="0"/>
        </references>
      </pivotArea>
    </format>
    <format dxfId="156">
      <pivotArea collapsedLevelsAreSubtotals="1" fieldPosition="0">
        <references count="2">
          <reference field="1" count="0" selected="0"/>
          <reference field="2" count="0"/>
        </references>
      </pivotArea>
    </format>
    <format dxfId="155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54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53">
      <pivotArea dataOnly="0" labelOnly="1" fieldPosition="0">
        <references count="1">
          <reference field="1" count="0"/>
        </references>
      </pivotArea>
    </format>
    <format dxfId="152">
      <pivotArea dataOnly="0" labelOnly="1" fieldPosition="0">
        <references count="2">
          <reference field="1" count="0" selected="0"/>
          <reference field="2" count="0"/>
        </references>
      </pivotArea>
    </format>
    <format dxfId="151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50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49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0"/>
          </reference>
        </references>
      </pivotArea>
    </format>
    <format dxfId="148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  <reference field="9" count="1" selected="0">
            <x v="0"/>
          </reference>
        </references>
      </pivotArea>
    </format>
    <format dxfId="147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  <reference field="9" count="1" selected="0">
            <x v="0"/>
          </reference>
        </references>
      </pivotArea>
    </format>
    <format dxfId="146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3">
            <x v="0"/>
            <x v="1"/>
            <x v="2"/>
          </reference>
          <reference field="9" count="1" selected="0">
            <x v="0"/>
          </reference>
        </references>
      </pivotArea>
    </format>
    <format dxfId="145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  <reference field="9" count="1" selected="0">
            <x v="1"/>
          </reference>
        </references>
      </pivotArea>
    </format>
    <format dxfId="144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  <reference field="9" count="1" selected="0">
            <x v="1"/>
          </reference>
        </references>
      </pivotArea>
    </format>
    <format dxfId="143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2"/>
          </reference>
        </references>
      </pivotArea>
    </format>
    <format dxfId="14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  <reference field="9" count="1" selected="0">
            <x v="2"/>
          </reference>
        </references>
      </pivotArea>
    </format>
    <format dxfId="141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  <reference field="9" count="1" selected="0">
            <x v="2"/>
          </reference>
        </references>
      </pivotArea>
    </format>
    <format dxfId="140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3">
            <x v="0"/>
            <x v="1"/>
            <x v="3"/>
          </reference>
          <reference field="9" count="1" selected="0">
            <x v="2"/>
          </reference>
        </references>
      </pivotArea>
    </format>
    <format dxfId="139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  <reference field="9" count="1" selected="0">
            <x v="3"/>
          </reference>
        </references>
      </pivotArea>
    </format>
    <format dxfId="138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  <reference field="9" count="1" selected="0">
            <x v="3"/>
          </reference>
        </references>
      </pivotArea>
    </format>
    <format dxfId="137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4"/>
          </reference>
        </references>
      </pivotArea>
    </format>
    <format dxfId="136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4"/>
          </reference>
        </references>
      </pivotArea>
    </format>
    <format dxfId="13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0"/>
          </reference>
        </references>
      </pivotArea>
    </format>
    <format dxfId="13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"/>
          </reference>
        </references>
      </pivotArea>
    </format>
    <format dxfId="13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2"/>
          </reference>
        </references>
      </pivotArea>
    </format>
    <format dxfId="13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3"/>
          </reference>
        </references>
      </pivotArea>
    </format>
    <format dxfId="13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4"/>
          </reference>
        </references>
      </pivotArea>
    </format>
    <format dxfId="130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12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9" count="1" selected="0">
            <x v="0"/>
          </reference>
        </references>
      </pivotArea>
    </format>
    <format dxfId="12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12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6"/>
          </reference>
          <reference field="9" count="1" selected="0">
            <x v="0"/>
          </reference>
        </references>
      </pivotArea>
    </format>
    <format dxfId="12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12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9" count="1" selected="0">
            <x v="0"/>
          </reference>
        </references>
      </pivotArea>
    </format>
    <format dxfId="12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12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6"/>
          </reference>
          <reference field="9" count="1" selected="0">
            <x v="0"/>
          </reference>
        </references>
      </pivotArea>
    </format>
    <format dxfId="12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9" count="1" selected="0">
            <x v="0"/>
          </reference>
        </references>
      </pivotArea>
    </format>
    <format dxfId="12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12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6"/>
          </reference>
          <reference field="9" count="1" selected="0">
            <x v="0"/>
          </reference>
        </references>
      </pivotArea>
    </format>
    <format dxfId="11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9" count="1" selected="0">
            <x v="0"/>
          </reference>
        </references>
      </pivotArea>
    </format>
    <format dxfId="11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9" count="1" selected="0">
            <x v="0"/>
          </reference>
        </references>
      </pivotArea>
    </format>
    <format dxfId="11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0"/>
          </reference>
        </references>
      </pivotArea>
    </format>
    <format dxfId="11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6"/>
          </reference>
          <reference field="9" count="1" selected="0">
            <x v="0"/>
          </reference>
        </references>
      </pivotArea>
    </format>
    <format dxfId="11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11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5"/>
          </reference>
          <reference field="9" count="1" selected="0">
            <x v="0"/>
          </reference>
        </references>
      </pivotArea>
    </format>
    <format dxfId="11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9" count="1" selected="0">
            <x v="0"/>
          </reference>
        </references>
      </pivotArea>
    </format>
    <format dxfId="11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3"/>
            <x v="5"/>
          </reference>
          <reference field="9" count="1" selected="0">
            <x v="0"/>
          </reference>
        </references>
      </pivotArea>
    </format>
    <format dxfId="11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11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6"/>
          </reference>
          <reference field="9" count="1" selected="0">
            <x v="0"/>
          </reference>
        </references>
      </pivotArea>
    </format>
    <format dxfId="10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3"/>
          </reference>
          <reference field="9" count="1" selected="0">
            <x v="0"/>
          </reference>
        </references>
      </pivotArea>
    </format>
    <format dxfId="10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3"/>
            <x v="6"/>
          </reference>
          <reference field="9" count="1" selected="0">
            <x v="0"/>
          </reference>
        </references>
      </pivotArea>
    </format>
    <format dxfId="10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1"/>
          </reference>
        </references>
      </pivotArea>
    </format>
    <format dxfId="10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10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9" count="1" selected="0">
            <x v="1"/>
          </reference>
        </references>
      </pivotArea>
    </format>
    <format dxfId="10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9" count="1" selected="0">
            <x v="1"/>
          </reference>
        </references>
      </pivotArea>
    </format>
    <format dxfId="10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1"/>
          </reference>
        </references>
      </pivotArea>
    </format>
    <format dxfId="10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9" count="1" selected="0">
            <x v="1"/>
          </reference>
        </references>
      </pivotArea>
    </format>
    <format dxfId="10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10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9" count="1" selected="0">
            <x v="2"/>
          </reference>
        </references>
      </pivotArea>
    </format>
    <format dxfId="9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3"/>
          </reference>
          <reference field="9" count="1" selected="0">
            <x v="2"/>
          </reference>
        </references>
      </pivotArea>
    </format>
    <format dxfId="9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9" count="1" selected="0">
            <x v="2"/>
          </reference>
        </references>
      </pivotArea>
    </format>
    <format dxfId="9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9" count="1" selected="0">
            <x v="2"/>
          </reference>
        </references>
      </pivotArea>
    </format>
    <format dxfId="9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2"/>
          </reference>
        </references>
      </pivotArea>
    </format>
    <format dxfId="9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9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9" count="1" selected="0">
            <x v="2"/>
          </reference>
        </references>
      </pivotArea>
    </format>
    <format dxfId="9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3"/>
          </reference>
          <reference field="9" count="1" selected="0">
            <x v="2"/>
          </reference>
        </references>
      </pivotArea>
    </format>
    <format dxfId="9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4">
            <x v="0"/>
            <x v="1"/>
            <x v="3"/>
            <x v="6"/>
          </reference>
          <reference field="9" count="1" selected="0">
            <x v="2"/>
          </reference>
        </references>
      </pivotArea>
    </format>
    <format dxfId="9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9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6"/>
          </reference>
          <reference field="9" count="1" selected="0">
            <x v="0"/>
          </reference>
        </references>
      </pivotArea>
    </format>
    <format dxfId="8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3"/>
          </reference>
          <reference field="9" count="1" selected="0">
            <x v="0"/>
          </reference>
        </references>
      </pivotArea>
    </format>
    <format dxfId="8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3"/>
            <x v="6"/>
          </reference>
          <reference field="9" count="1" selected="0">
            <x v="0"/>
          </reference>
        </references>
      </pivotArea>
    </format>
    <format dxfId="8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1"/>
          </reference>
        </references>
      </pivotArea>
    </format>
    <format dxfId="8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1"/>
          </reference>
        </references>
      </pivotArea>
    </format>
    <format dxfId="8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9" count="1" selected="0">
            <x v="1"/>
          </reference>
        </references>
      </pivotArea>
    </format>
    <format dxfId="8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9" count="1" selected="0">
            <x v="1"/>
          </reference>
        </references>
      </pivotArea>
    </format>
    <format dxfId="8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1"/>
          </reference>
        </references>
      </pivotArea>
    </format>
    <format dxfId="8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9" count="1" selected="0">
            <x v="1"/>
          </reference>
        </references>
      </pivotArea>
    </format>
    <format dxfId="8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8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9" count="1" selected="0">
            <x v="2"/>
          </reference>
        </references>
      </pivotArea>
    </format>
    <format dxfId="7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3"/>
          </reference>
          <reference field="9" count="1" selected="0">
            <x v="2"/>
          </reference>
        </references>
      </pivotArea>
    </format>
    <format dxfId="7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9" count="1" selected="0">
            <x v="2"/>
          </reference>
        </references>
      </pivotArea>
    </format>
    <format dxfId="7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9" count="1" selected="0">
            <x v="2"/>
          </reference>
        </references>
      </pivotArea>
    </format>
    <format dxfId="7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2"/>
          </reference>
        </references>
      </pivotArea>
    </format>
    <format dxfId="7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2"/>
          </reference>
        </references>
      </pivotArea>
    </format>
    <format dxfId="7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6"/>
          </reference>
          <reference field="9" count="1" selected="0">
            <x v="2"/>
          </reference>
        </references>
      </pivotArea>
    </format>
    <format dxfId="7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3"/>
          </reference>
          <reference field="9" count="1" selected="0">
            <x v="2"/>
          </reference>
        </references>
      </pivotArea>
    </format>
    <format dxfId="7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4">
            <x v="0"/>
            <x v="1"/>
            <x v="3"/>
            <x v="6"/>
          </reference>
          <reference field="9" count="1" selected="0">
            <x v="2"/>
          </reference>
        </references>
      </pivotArea>
    </format>
    <format dxfId="7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9" count="1" selected="0">
            <x v="0"/>
          </reference>
        </references>
      </pivotArea>
    </format>
    <format dxfId="7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5"/>
          </reference>
          <reference field="9" count="1" selected="0">
            <x v="0"/>
          </reference>
        </references>
      </pivotArea>
    </format>
    <format dxfId="6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3"/>
          </reference>
          <reference field="9" count="1" selected="0">
            <x v="0"/>
          </reference>
        </references>
      </pivotArea>
    </format>
    <format dxfId="6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3"/>
            <x v="5"/>
          </reference>
          <reference field="9" count="1" selected="0">
            <x v="0"/>
          </reference>
        </references>
      </pivotArea>
    </format>
    <format dxfId="6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3"/>
          </reference>
        </references>
      </pivotArea>
    </format>
    <format dxfId="6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3"/>
          </reference>
        </references>
      </pivotArea>
    </format>
    <format dxfId="6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9" count="1" selected="0">
            <x v="3"/>
          </reference>
        </references>
      </pivotArea>
    </format>
    <format dxfId="6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9" count="1" selected="0">
            <x v="3"/>
          </reference>
        </references>
      </pivotArea>
    </format>
    <format dxfId="6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3"/>
          </reference>
        </references>
      </pivotArea>
    </format>
    <format dxfId="6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9" count="1" selected="0">
            <x v="3"/>
          </reference>
        </references>
      </pivotArea>
    </format>
    <format dxfId="6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3"/>
          </reference>
        </references>
      </pivotArea>
    </format>
    <format dxfId="6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3"/>
          </reference>
        </references>
      </pivotArea>
    </format>
    <format dxfId="5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9" count="1" selected="0">
            <x v="3"/>
          </reference>
        </references>
      </pivotArea>
    </format>
    <format dxfId="5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3"/>
          </reference>
          <reference field="9" count="1" selected="0">
            <x v="3"/>
          </reference>
        </references>
      </pivotArea>
    </format>
    <format dxfId="5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3"/>
          </reference>
        </references>
      </pivotArea>
    </format>
    <format dxfId="5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3"/>
            <x v="4"/>
            <x v="5"/>
          </reference>
          <reference field="9" count="1" selected="0">
            <x v="3"/>
          </reference>
        </references>
      </pivotArea>
    </format>
    <format dxfId="5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4"/>
          </reference>
        </references>
      </pivotArea>
    </format>
    <format dxfId="5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4"/>
          </reference>
        </references>
      </pivotArea>
    </format>
    <format dxfId="5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4"/>
          </reference>
        </references>
      </pivotArea>
    </format>
    <format dxfId="5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4"/>
          </reference>
        </references>
      </pivotArea>
    </format>
    <format dxfId="51">
      <pivotArea grandRow="1" outline="0" collapsedLevelsAreSubtotals="1" fieldPosition="0"/>
    </format>
    <format dxfId="50">
      <pivotArea dataOnly="0" labelOnly="1" grandRow="1" outline="0" fieldPosition="0"/>
    </format>
    <format dxfId="49">
      <pivotArea dataOnly="0" labelOnly="1" outline="0" fieldPosition="0">
        <references count="1">
          <reference field="0" count="0"/>
        </references>
      </pivotArea>
    </format>
    <format dxfId="48">
      <pivotArea dataOnly="0" labelOnly="1" fieldPosition="0">
        <references count="1">
          <reference field="8" count="0"/>
        </references>
      </pivotArea>
    </format>
    <format dxfId="47">
      <pivotArea dataOnly="0" labelOnly="1" fieldPosition="0">
        <references count="1">
          <reference field="7" count="0"/>
        </references>
      </pivotArea>
    </format>
    <format dxfId="46">
      <pivotArea dataOnly="0" labelOnly="1" fieldPosition="0">
        <references count="1">
          <reference field="6" count="0"/>
        </references>
      </pivotArea>
    </format>
    <format dxfId="45">
      <pivotArea dataOnly="0" labelOnly="1" fieldPosition="0">
        <references count="1">
          <reference field="5" count="0"/>
        </references>
      </pivotArea>
    </format>
    <format dxfId="44">
      <pivotArea dataOnly="0" labelOnly="1" fieldPosition="0">
        <references count="1">
          <reference field="9" count="0"/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9">
    <rowHierarchyUsage hierarchyUsage="18"/>
    <rowHierarchyUsage hierarchyUsage="19"/>
    <rowHierarchyUsage hierarchyUsage="20"/>
    <rowHierarchyUsage hierarchyUsage="21"/>
    <rowHierarchyUsage hierarchyUsage="23"/>
    <rowHierarchyUsage hierarchyUsage="22"/>
    <rowHierarchyUsage hierarchyUsage="25"/>
    <rowHierarchyUsage hierarchyUsage="26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name="Zaokretna tablica1" cacheId="18" applyNumberFormats="0" applyBorderFormats="0" applyFontFormats="0" applyPatternFormats="0" applyAlignmentFormats="0" applyWidthHeightFormats="1" dataCaption="Vrijednosti" tag="80bbfebc-eedc-416e-8b75-5f5c39a2ac67" updatedVersion="6" minRefreshableVersion="3" subtotalHiddenItems="1" colGrandTotals="0" itemPrintTitles="1" createdVersion="8" indent="0" outline="1" outlineData="1" multipleFieldFilters="0" rowHeaderCaption="Razred / Skupina / Izvor">
  <location ref="A1:E35" firstHeaderRow="0" firstDataRow="1" firstDataCol="1"/>
  <pivotFields count="10">
    <pivotField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6">
        <item x="0"/>
        <item x="1"/>
        <item x="2" e="0"/>
        <item x="3" e="0"/>
        <item x="4" e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3">
        <item x="0"/>
        <item x="1"/>
        <item t="default"/>
      </items>
    </pivotField>
  </pivotFields>
  <rowFields count="5">
    <field x="2"/>
    <field x="1"/>
    <field x="9"/>
    <field x="4"/>
    <field x="3"/>
  </rowFields>
  <rowItems count="34">
    <i>
      <x/>
    </i>
    <i r="1">
      <x/>
    </i>
    <i r="2">
      <x/>
    </i>
    <i r="3">
      <x/>
    </i>
    <i r="4">
      <x/>
    </i>
    <i r="1">
      <x v="1"/>
    </i>
    <i r="2">
      <x v="1"/>
    </i>
    <i r="3">
      <x/>
    </i>
    <i r="4">
      <x v="1"/>
    </i>
    <i r="4">
      <x v="2"/>
    </i>
    <i r="4">
      <x v="3"/>
    </i>
    <i r="4">
      <x v="4"/>
    </i>
    <i r="4">
      <x v="5"/>
    </i>
    <i r="3">
      <x v="1"/>
    </i>
    <i r="4">
      <x v="6"/>
    </i>
    <i r="4">
      <x v="1"/>
    </i>
    <i r="4">
      <x v="7"/>
    </i>
    <i r="4">
      <x v="2"/>
    </i>
    <i r="4">
      <x v="8"/>
    </i>
    <i r="4">
      <x v="3"/>
    </i>
    <i r="4">
      <x v="9"/>
    </i>
    <i r="4">
      <x v="10"/>
    </i>
    <i r="4">
      <x v="4"/>
    </i>
    <i r="4">
      <x v="11"/>
    </i>
    <i r="4">
      <x v="5"/>
    </i>
    <i r="4">
      <x v="12"/>
    </i>
    <i r="3">
      <x v="2"/>
    </i>
    <i r="4">
      <x v="13"/>
    </i>
    <i r="4">
      <x v="14"/>
    </i>
    <i r="4">
      <x v="15"/>
    </i>
    <i r="1">
      <x v="2"/>
    </i>
    <i r="1">
      <x v="3"/>
    </i>
    <i r="1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</dataFields>
  <formats count="17">
    <format dxfId="18">
      <pivotArea type="all" dataOnly="0" outline="0" fieldPosition="0"/>
    </format>
    <format dxfId="17">
      <pivotArea field="0" type="button" dataOnly="0" labelOnly="1" outline="0"/>
    </format>
    <format dxfId="16">
      <pivotArea field="0" type="button" dataOnly="0" labelOnly="1" outline="0"/>
    </format>
    <format dxfId="15">
      <pivotArea field="0" type="button" dataOnly="0" labelOnly="1" outline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/>
    </format>
    <format dxfId="11">
      <pivotArea field="0" type="button" dataOnly="0" labelOnly="1" outline="0"/>
    </format>
    <format dxfId="10">
      <pivotArea field="0" type="button" dataOnly="0" labelOnly="1" outline="0"/>
    </format>
    <format dxfId="9">
      <pivotArea outline="0" collapsedLevelsAreSubtotals="1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0" type="button" dataOnly="0" labelOnly="1" outline="0"/>
    </format>
    <format dxfId="5">
      <pivotArea field="0" type="button" dataOnly="0" labelOnly="1" outline="0"/>
    </format>
    <format dxfId="4">
      <pivotArea field="0" type="button" dataOnly="0" labelOnly="1" outline="0"/>
    </format>
    <format dxfId="3">
      <pivotArea field="0" type="button" dataOnly="0" labelOnly="1" outline="0"/>
    </format>
    <format dxfId="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18"/>
    <rowHierarchyUsage hierarchyUsage="2"/>
    <rowHierarchyUsage hierarchyUsage="23"/>
    <rowHierarchyUsage hierarchyUsage="22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Zaokretna tablica3" cacheId="17" applyNumberFormats="0" applyBorderFormats="0" applyFontFormats="0" applyPatternFormats="0" applyAlignmentFormats="0" applyWidthHeightFormats="1" dataCaption="Vrijednosti" grandTotalCaption="PRIHODI UKUPNO" tag="4527fdd4-357a-4343-b4c7-da825bf744b1" updatedVersion="6" minRefreshableVersion="3" subtotalHiddenItems="1" rowGrandTotals="0" colGrandTotals="0" itemPrintTitles="1" createdVersion="8" indent="0" outline="1" outlineData="1" multipleFieldFilters="0">
  <location ref="A54:G55" firstHeaderRow="0" firstDataRow="1" firstDataCol="1"/>
  <pivotFields count="8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2">
        <item n="PRIJENOS SREDSTAVA U SLJEDEĆU GODINU" s="1" x="0"/>
        <item n="PRIJENOS SREDSTAVA IZ PRETHODNE GODINE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 numFmtId="3"/>
    <dataField fld="4" subtotal="count" baseField="0" baseItem="0" numFmtId="3"/>
    <dataField fld="5" subtotal="count" baseField="0" baseItem="0"/>
    <dataField fld="6" subtotal="count" baseField="0" baseItem="0"/>
    <dataField fld="7" subtotal="count" baseField="0" baseItem="0"/>
  </dataFields>
  <formats count="29">
    <format dxfId="1266">
      <pivotArea type="all" dataOnly="0" outline="0" fieldPosition="0"/>
    </format>
    <format dxfId="1265">
      <pivotArea dataOnly="0" labelOnly="1" grandRow="1" outline="0" fieldPosition="0"/>
    </format>
    <format dxfId="1264">
      <pivotArea type="all" dataOnly="0" outline="0" fieldPosition="0"/>
    </format>
    <format dxfId="1263">
      <pivotArea outline="0" collapsedLevelsAreSubtotals="1" fieldPosition="0"/>
    </format>
    <format dxfId="1262">
      <pivotArea dataOnly="0" labelOnly="1" grandRow="1" outline="0" fieldPosition="0"/>
    </format>
    <format dxfId="1261">
      <pivotArea grandRow="1" outline="0" collapsedLevelsAreSubtotals="1" fieldPosition="0"/>
    </format>
    <format dxfId="1260">
      <pivotArea grandRow="1" outline="0" collapsedLevelsAreSubtotals="1" fieldPosition="0"/>
    </format>
    <format dxfId="1259">
      <pivotArea type="all" dataOnly="0" outline="0" fieldPosition="0"/>
    </format>
    <format dxfId="1258">
      <pivotArea outline="0" collapsedLevelsAreSubtotals="1" fieldPosition="0"/>
    </format>
    <format dxfId="1257">
      <pivotArea field="1" type="button" dataOnly="0" labelOnly="1" outline="0" axis="axisRow" fieldPosition="0"/>
    </format>
    <format dxfId="1256">
      <pivotArea dataOnly="0" labelOnly="1" fieldPosition="0">
        <references count="1">
          <reference field="1" count="0"/>
        </references>
      </pivotArea>
    </format>
    <format dxfId="1255">
      <pivotArea outline="0" collapsedLevelsAreSubtotals="1" fieldPosition="0"/>
    </format>
    <format dxfId="1254">
      <pivotArea type="all" dataOnly="0" outline="0" fieldPosition="0"/>
    </format>
    <format dxfId="1253">
      <pivotArea outline="0" collapsedLevelsAreSubtotals="1" fieldPosition="0"/>
    </format>
    <format dxfId="1252">
      <pivotArea field="1" type="button" dataOnly="0" labelOnly="1" outline="0" axis="axisRow" fieldPosition="0"/>
    </format>
    <format dxfId="1251">
      <pivotArea dataOnly="0" labelOnly="1" fieldPosition="0">
        <references count="1">
          <reference field="1" count="0"/>
        </references>
      </pivotArea>
    </format>
    <format dxfId="1250">
      <pivotArea outline="0" collapsedLevelsAreSubtotals="1" fieldPosition="0"/>
    </format>
    <format dxfId="1249">
      <pivotArea type="all" dataOnly="0" outline="0" fieldPosition="0"/>
    </format>
    <format dxfId="1248">
      <pivotArea outline="0" collapsedLevelsAreSubtotals="1" fieldPosition="0"/>
    </format>
    <format dxfId="1247">
      <pivotArea field="1" type="button" dataOnly="0" labelOnly="1" outline="0" axis="axisRow" fieldPosition="0"/>
    </format>
    <format dxfId="1246">
      <pivotArea dataOnly="0" labelOnly="1" fieldPosition="0">
        <references count="1">
          <reference field="1" count="0"/>
        </references>
      </pivotArea>
    </format>
    <format dxfId="1245">
      <pivotArea type="all" dataOnly="0" outline="0" fieldPosition="0"/>
    </format>
    <format dxfId="1244">
      <pivotArea dataOnly="0" labelOnly="1" fieldPosition="0">
        <references count="1">
          <reference field="1" count="0"/>
        </references>
      </pivotArea>
    </format>
    <format dxfId="1243">
      <pivotArea type="all" dataOnly="0" outline="0" fieldPosition="0"/>
    </format>
    <format dxfId="1242">
      <pivotArea outline="0" collapsedLevelsAreSubtotals="1" fieldPosition="0"/>
    </format>
    <format dxfId="1241">
      <pivotArea field="1" type="button" dataOnly="0" labelOnly="1" outline="0" axis="axisRow" fieldPosition="0"/>
    </format>
    <format dxfId="1240">
      <pivotArea dataOnly="0" labelOnly="1" fieldPosition="0">
        <references count="1">
          <reference field="1" count="1">
            <x v="0"/>
          </reference>
        </references>
      </pivotArea>
    </format>
    <format dxfId="1239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238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Zaokretna tablica2" cacheId="16" applyNumberFormats="0" applyBorderFormats="0" applyFontFormats="0" applyPatternFormats="0" applyAlignmentFormats="0" applyWidthHeightFormats="1" dataCaption="Vrijednosti" grandTotalCaption="PRIHODI UKUPNO" tag="08e2a2c4-6bbd-4b5e-9b80-d4707083479d" updatedVersion="6" minRefreshableVersion="3" subtotalHiddenItems="1" itemPrintTitles="1" createdVersion="8" indent="0" outline="1" outlineData="1" multipleFieldFilters="0">
  <location ref="A12:G15" firstHeaderRow="0" firstDataRow="1" firstDataCol="1"/>
  <pivotFields count="7">
    <pivotField axis="axisRow" allDrilled="1" subtotalTop="0" showAll="0" dataSourceSort="1" defaultSubtotal="0" defaultAttributeDrillState="1">
      <items count="2">
        <item n="6 PRIHODI POSLOVANJA" s="1" x="0"/>
        <item n="7 PRIHODI OD PRODAJE NEFINA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1" subtotal="count" baseField="0" baseItem="0"/>
    <dataField fld="2" subtotal="count" baseField="0" baseItem="0" numFmtId="3"/>
    <dataField fld="3" subtotal="count" baseField="0" baseItem="0" numFmtId="3"/>
    <dataField fld="4" subtotal="count" baseField="0" baseItem="0"/>
    <dataField fld="5" subtotal="count" baseField="0" baseItem="0" numFmtId="2"/>
    <dataField fld="6" subtotal="count" baseField="0" baseItem="0" numFmtId="4"/>
  </dataFields>
  <formats count="38">
    <format dxfId="1304">
      <pivotArea type="all" dataOnly="0" outline="0" fieldPosition="0"/>
    </format>
    <format dxfId="1303">
      <pivotArea outline="0" collapsedLevelsAreSubtotals="1" fieldPosition="0"/>
    </format>
    <format dxfId="1302">
      <pivotArea field="0" type="button" dataOnly="0" labelOnly="1" outline="0" axis="axisRow" fieldPosition="0"/>
    </format>
    <format dxfId="1301">
      <pivotArea dataOnly="0" labelOnly="1" fieldPosition="0">
        <references count="1">
          <reference field="0" count="0"/>
        </references>
      </pivotArea>
    </format>
    <format dxfId="1300">
      <pivotArea dataOnly="0" labelOnly="1" grandRow="1" outline="0" fieldPosition="0"/>
    </format>
    <format dxfId="1299">
      <pivotArea field="0" type="button" dataOnly="0" labelOnly="1" outline="0" axis="axisRow" fieldPosition="0"/>
    </format>
    <format dxfId="1298">
      <pivotArea type="all" dataOnly="0" outline="0" fieldPosition="0"/>
    </format>
    <format dxfId="1297">
      <pivotArea outline="0" collapsedLevelsAreSubtotals="1" fieldPosition="0"/>
    </format>
    <format dxfId="1296">
      <pivotArea field="0" type="button" dataOnly="0" labelOnly="1" outline="0" axis="axisRow" fieldPosition="0"/>
    </format>
    <format dxfId="1295">
      <pivotArea dataOnly="0" labelOnly="1" fieldPosition="0">
        <references count="1">
          <reference field="0" count="0"/>
        </references>
      </pivotArea>
    </format>
    <format dxfId="1294">
      <pivotArea dataOnly="0" labelOnly="1" grandRow="1" outline="0" fieldPosition="0"/>
    </format>
    <format dxfId="1293">
      <pivotArea dataOnly="0" labelOnly="1" grandRow="1" outline="0" fieldPosition="0"/>
    </format>
    <format dxfId="1292">
      <pivotArea type="all" dataOnly="0" outline="0" fieldPosition="0"/>
    </format>
    <format dxfId="1291">
      <pivotArea outline="0" collapsedLevelsAreSubtotals="1" fieldPosition="0"/>
    </format>
    <format dxfId="1290">
      <pivotArea field="0" type="button" dataOnly="0" labelOnly="1" outline="0" axis="axisRow" fieldPosition="0"/>
    </format>
    <format dxfId="1289">
      <pivotArea dataOnly="0" labelOnly="1" fieldPosition="0">
        <references count="1">
          <reference field="0" count="0"/>
        </references>
      </pivotArea>
    </format>
    <format dxfId="1288">
      <pivotArea dataOnly="0" labelOnly="1" grandRow="1" outline="0" fieldPosition="0"/>
    </format>
    <format dxfId="1287">
      <pivotArea collapsedLevelsAreSubtotals="1" fieldPosition="0">
        <references count="1">
          <reference field="0" count="0"/>
        </references>
      </pivotArea>
    </format>
    <format dxfId="1286">
      <pivotArea field="0" type="button" dataOnly="0" labelOnly="1" outline="0" axis="axisRow" fieldPosition="0"/>
    </format>
    <format dxfId="1285">
      <pivotArea dataOnly="0" labelOnly="1" fieldPosition="0">
        <references count="1">
          <reference field="0" count="0"/>
        </references>
      </pivotArea>
    </format>
    <format dxfId="1284">
      <pivotArea type="all" dataOnly="0" outline="0" fieldPosition="0"/>
    </format>
    <format dxfId="1283">
      <pivotArea outline="0" collapsedLevelsAreSubtotals="1" fieldPosition="0"/>
    </format>
    <format dxfId="1282">
      <pivotArea field="0" type="button" dataOnly="0" labelOnly="1" outline="0" axis="axisRow" fieldPosition="0"/>
    </format>
    <format dxfId="1281">
      <pivotArea dataOnly="0" labelOnly="1" fieldPosition="0">
        <references count="1">
          <reference field="0" count="0"/>
        </references>
      </pivotArea>
    </format>
    <format dxfId="1280">
      <pivotArea dataOnly="0" labelOnly="1" grandRow="1" outline="0" fieldPosition="0"/>
    </format>
    <format dxfId="1279">
      <pivotArea type="all" dataOnly="0" outline="0" fieldPosition="0"/>
    </format>
    <format dxfId="1278">
      <pivotArea outline="0" collapsedLevelsAreSubtotals="1" fieldPosition="0"/>
    </format>
    <format dxfId="1277">
      <pivotArea field="0" type="button" dataOnly="0" labelOnly="1" outline="0" axis="axisRow" fieldPosition="0"/>
    </format>
    <format dxfId="1276">
      <pivotArea dataOnly="0" labelOnly="1" fieldPosition="0">
        <references count="1">
          <reference field="0" count="0"/>
        </references>
      </pivotArea>
    </format>
    <format dxfId="1275">
      <pivotArea dataOnly="0" labelOnly="1" grandRow="1" outline="0" fieldPosition="0"/>
    </format>
    <format dxfId="1274">
      <pivotArea grandRow="1" outline="0" collapsedLevelsAreSubtotals="1" fieldPosition="0"/>
    </format>
    <format dxfId="1273">
      <pivotArea grandRow="1" outline="0" collapsedLevelsAreSubtotals="1" fieldPosition="0"/>
    </format>
    <format dxfId="1272">
      <pivotArea dataOnly="0" labelOnly="1" grandRow="1" outline="0" fieldPosition="0"/>
    </format>
    <format dxfId="1271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270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269">
      <pivotArea collapsedLevelsAreSubtotals="1" fieldPosition="0">
        <references count="2">
          <reference field="4294967294" count="1" selected="0">
            <x v="4"/>
          </reference>
          <reference field="0" count="1">
            <x v="0"/>
          </reference>
        </references>
      </pivotArea>
    </format>
    <format dxfId="1268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267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SAZETAK_PrimiciIzdaci" cacheId="15" applyNumberFormats="0" applyBorderFormats="0" applyFontFormats="0" applyPatternFormats="0" applyAlignmentFormats="0" applyWidthHeightFormats="1" dataCaption="Vrijednosti" grandTotalCaption="PRIHODI UKUPNO" tag="eb29ed0c-9ca8-4196-bc24-b946128b4cc2" updatedVersion="6" minRefreshableVersion="3" showDrill="0" subtotalHiddenItems="1" rowGrandTotals="0" colGrandTotals="0" itemPrintTitles="1" createdVersion="8" indent="0" outline="1" outlineData="1" multipleFieldFilters="0" rowHeaderCaption="">
  <location ref="A41:G42" firstHeaderRow="0" firstDataRow="1" firstDataCol="1"/>
  <pivotFields count="7">
    <pivotField axis="axisRow" allDrilled="1" subtotalTop="0" showAll="0" dataSourceSort="1" defaultSubtotal="0" defaultAttributeDrillState="1">
      <items count="1">
        <item n="8 PRIMICI OD FINANCIJSKE IMOVINE I ZADUŽIVANJ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1" subtotal="count" baseField="0" baseItem="0" numFmtId="3"/>
    <dataField fld="3" subtotal="count" baseField="0" baseItem="0" numFmtId="3"/>
    <dataField fld="4" subtotal="count" baseField="0" baseItem="0"/>
    <dataField fld="5" subtotal="count" baseField="0" baseItem="0"/>
    <dataField fld="6" subtotal="count" baseField="0" baseItem="0"/>
  </dataFields>
  <formats count="25">
    <format dxfId="1329">
      <pivotArea type="all" dataOnly="0" outline="0" fieldPosition="0"/>
    </format>
    <format dxfId="1328">
      <pivotArea dataOnly="0" labelOnly="1" grandRow="1" outline="0" fieldPosition="0"/>
    </format>
    <format dxfId="1327">
      <pivotArea type="all" dataOnly="0" outline="0" fieldPosition="0"/>
    </format>
    <format dxfId="1326">
      <pivotArea outline="0" collapsedLevelsAreSubtotals="1" fieldPosition="0"/>
    </format>
    <format dxfId="1325">
      <pivotArea dataOnly="0" labelOnly="1" grandRow="1" outline="0" fieldPosition="0"/>
    </format>
    <format dxfId="1324">
      <pivotArea grandRow="1" outline="0" collapsedLevelsAreSubtotals="1" fieldPosition="0"/>
    </format>
    <format dxfId="1323">
      <pivotArea grandRow="1" outline="0" collapsedLevelsAreSubtotals="1" fieldPosition="0"/>
    </format>
    <format dxfId="1322">
      <pivotArea type="all" dataOnly="0" outline="0" fieldPosition="0"/>
    </format>
    <format dxfId="1321">
      <pivotArea outline="0" collapsedLevelsAreSubtotals="1" fieldPosition="0"/>
    </format>
    <format dxfId="1320">
      <pivotArea field="0" type="button" dataOnly="0" labelOnly="1" outline="0" axis="axisRow" fieldPosition="0"/>
    </format>
    <format dxfId="1319">
      <pivotArea dataOnly="0" labelOnly="1" fieldPosition="0">
        <references count="1">
          <reference field="0" count="0"/>
        </references>
      </pivotArea>
    </format>
    <format dxfId="1318">
      <pivotArea outline="0" collapsedLevelsAreSubtotals="1" fieldPosition="0"/>
    </format>
    <format dxfId="1317">
      <pivotArea type="all" dataOnly="0" outline="0" fieldPosition="0"/>
    </format>
    <format dxfId="1316">
      <pivotArea outline="0" collapsedLevelsAreSubtotals="1" fieldPosition="0"/>
    </format>
    <format dxfId="1315">
      <pivotArea dataOnly="0" labelOnly="1" fieldPosition="0">
        <references count="1">
          <reference field="0" count="0"/>
        </references>
      </pivotArea>
    </format>
    <format dxfId="1314">
      <pivotArea outline="0" collapsedLevelsAreSubtotals="1" fieldPosition="0"/>
    </format>
    <format dxfId="1313">
      <pivotArea type="all" dataOnly="0" outline="0" fieldPosition="0"/>
    </format>
    <format dxfId="1312">
      <pivotArea outline="0" collapsedLevelsAreSubtotals="1" fieldPosition="0"/>
    </format>
    <format dxfId="1311">
      <pivotArea dataOnly="0" labelOnly="1" fieldPosition="0">
        <references count="1">
          <reference field="0" count="0"/>
        </references>
      </pivotArea>
    </format>
    <format dxfId="1310">
      <pivotArea type="all" dataOnly="0" outline="0" fieldPosition="0"/>
    </format>
    <format dxfId="1309">
      <pivotArea type="all" dataOnly="0" outline="0" fieldPosition="0"/>
    </format>
    <format dxfId="1308">
      <pivotArea outline="0" collapsedLevelsAreSubtotals="1" fieldPosition="0"/>
    </format>
    <format dxfId="1307">
      <pivotArea dataOnly="0" labelOnly="1" fieldPosition="0">
        <references count="1">
          <reference field="0" count="0"/>
        </references>
      </pivotArea>
    </format>
    <format dxfId="1306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305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SAZETAK_Rashodi" cacheId="14" applyNumberFormats="0" applyBorderFormats="0" applyFontFormats="0" applyPatternFormats="0" applyAlignmentFormats="0" applyWidthHeightFormats="1" dataCaption="Vrijednosti" grandTotalCaption="RASHODI UKUPNO" tag="3f895c96-ae95-49d0-94c4-a8298998b132" updatedVersion="6" minRefreshableVersion="3" subtotalHiddenItems="1" itemPrintTitles="1" createdVersion="8" indent="0" outline="1" outlineData="1" multipleFieldFilters="0">
  <location ref="A26:G29" firstHeaderRow="0" firstDataRow="1" firstDataCol="1"/>
  <pivotFields count="8">
    <pivotField allDrilled="1" subtotalTop="0" showAll="0" dataSourceSort="1" defaultSubtotal="0" defaultAttributeDrillState="1">
      <items count="2">
        <item s="1" x="0"/>
        <item s="1" x="1"/>
      </items>
    </pivotField>
    <pivotField axis="axisRow" allDrilled="1" subtotalTop="0" showAll="0" dataSourceSort="1" defaultSubtotal="0" defaultAttributeDrillState="1">
      <items count="2">
        <item n="3 RASHODI  POSLOVANJA" s="1" x="0"/>
        <item n="4 RASHODI ZA NABAVU NEFINAN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2" subtotal="count" baseField="0" baseItem="0"/>
    <dataField fld="3" subtotal="count" baseField="0" baseItem="0" numFmtId="3"/>
    <dataField fld="7" subtotal="count" baseField="0" baseItem="0" numFmtId="3"/>
    <dataField fld="4" subtotal="count" baseField="0" baseItem="0"/>
    <dataField fld="5" subtotal="count" baseField="0" baseItem="0" numFmtId="2"/>
    <dataField fld="6" subtotal="count" baseField="0" baseItem="0"/>
  </dataFields>
  <formats count="44">
    <format dxfId="1373">
      <pivotArea type="all" dataOnly="0" outline="0" fieldPosition="0"/>
    </format>
    <format dxfId="1372">
      <pivotArea dataOnly="0" labelOnly="1" grandRow="1" outline="0" fieldPosition="0"/>
    </format>
    <format dxfId="1371">
      <pivotArea outline="0" collapsedLevelsAreSubtotals="1" fieldPosition="0"/>
    </format>
    <format dxfId="1370">
      <pivotArea dataOnly="0" labelOnly="1" fieldPosition="0">
        <references count="1">
          <reference field="1" count="0"/>
        </references>
      </pivotArea>
    </format>
    <format dxfId="1369">
      <pivotArea dataOnly="0" labelOnly="1" grandRow="1" outline="0" fieldPosition="0"/>
    </format>
    <format dxfId="1368">
      <pivotArea grandRow="1" outline="0" collapsedLevelsAreSubtotals="1" fieldPosition="0"/>
    </format>
    <format dxfId="1367">
      <pivotArea type="all" dataOnly="0" outline="0" fieldPosition="0"/>
    </format>
    <format dxfId="1366">
      <pivotArea outline="0" collapsedLevelsAreSubtotals="1" fieldPosition="0"/>
    </format>
    <format dxfId="1365">
      <pivotArea field="1" type="button" dataOnly="0" labelOnly="1" outline="0" axis="axisRow" fieldPosition="0"/>
    </format>
    <format dxfId="1364">
      <pivotArea dataOnly="0" labelOnly="1" fieldPosition="0">
        <references count="1">
          <reference field="1" count="0"/>
        </references>
      </pivotArea>
    </format>
    <format dxfId="1363">
      <pivotArea dataOnly="0" labelOnly="1" grandRow="1" outline="0" fieldPosition="0"/>
    </format>
    <format dxfId="1362">
      <pivotArea outline="0" collapsedLevelsAreSubtotals="1" fieldPosition="0"/>
    </format>
    <format dxfId="1361">
      <pivotArea type="all" dataOnly="0" outline="0" fieldPosition="0"/>
    </format>
    <format dxfId="1360">
      <pivotArea outline="0" collapsedLevelsAreSubtotals="1" fieldPosition="0"/>
    </format>
    <format dxfId="1359">
      <pivotArea field="1" type="button" dataOnly="0" labelOnly="1" outline="0" axis="axisRow" fieldPosition="0"/>
    </format>
    <format dxfId="1358">
      <pivotArea dataOnly="0" labelOnly="1" fieldPosition="0">
        <references count="1">
          <reference field="1" count="0"/>
        </references>
      </pivotArea>
    </format>
    <format dxfId="1357">
      <pivotArea dataOnly="0" labelOnly="1" grandRow="1" outline="0" fieldPosition="0"/>
    </format>
    <format dxfId="1356">
      <pivotArea field="1" type="button" dataOnly="0" labelOnly="1" outline="0" axis="axisRow" fieldPosition="0"/>
    </format>
    <format dxfId="1355">
      <pivotArea field="1" type="button" dataOnly="0" labelOnly="1" outline="0" axis="axisRow" fieldPosition="0"/>
    </format>
    <format dxfId="1354">
      <pivotArea outline="0" collapsedLevelsAreSubtotals="1" fieldPosition="0"/>
    </format>
    <format dxfId="1353">
      <pivotArea type="all" dataOnly="0" outline="0" fieldPosition="0"/>
    </format>
    <format dxfId="1352">
      <pivotArea outline="0" collapsedLevelsAreSubtotals="1" fieldPosition="0"/>
    </format>
    <format dxfId="1351">
      <pivotArea field="1" type="button" dataOnly="0" labelOnly="1" outline="0" axis="axisRow" fieldPosition="0"/>
    </format>
    <format dxfId="1350">
      <pivotArea dataOnly="0" labelOnly="1" fieldPosition="0">
        <references count="1">
          <reference field="1" count="0"/>
        </references>
      </pivotArea>
    </format>
    <format dxfId="1349">
      <pivotArea dataOnly="0" labelOnly="1" grandRow="1" outline="0" fieldPosition="0"/>
    </format>
    <format dxfId="1348">
      <pivotArea type="all" dataOnly="0" outline="0" fieldPosition="0"/>
    </format>
    <format dxfId="1347">
      <pivotArea outline="0" collapsedLevelsAreSubtotals="1" fieldPosition="0"/>
    </format>
    <format dxfId="1346">
      <pivotArea field="1" type="button" dataOnly="0" labelOnly="1" outline="0" axis="axisRow" fieldPosition="0"/>
    </format>
    <format dxfId="1345">
      <pivotArea dataOnly="0" labelOnly="1" fieldPosition="0">
        <references count="1">
          <reference field="1" count="0"/>
        </references>
      </pivotArea>
    </format>
    <format dxfId="1344">
      <pivotArea dataOnly="0" labelOnly="1" grandRow="1" outline="0" fieldPosition="0"/>
    </format>
    <format dxfId="1343">
      <pivotArea type="all" dataOnly="0" outline="0" fieldPosition="0"/>
    </format>
    <format dxfId="1342">
      <pivotArea outline="0" collapsedLevelsAreSubtotals="1" fieldPosition="0"/>
    </format>
    <format dxfId="1341">
      <pivotArea field="1" type="button" dataOnly="0" labelOnly="1" outline="0" axis="axisRow" fieldPosition="0"/>
    </format>
    <format dxfId="1340">
      <pivotArea dataOnly="0" labelOnly="1" fieldPosition="0">
        <references count="1">
          <reference field="1" count="0"/>
        </references>
      </pivotArea>
    </format>
    <format dxfId="1339">
      <pivotArea dataOnly="0" labelOnly="1" grandRow="1" outline="0" fieldPosition="0"/>
    </format>
    <format dxfId="1338">
      <pivotArea type="all" dataOnly="0" outline="0" fieldPosition="0"/>
    </format>
    <format dxfId="1337">
      <pivotArea outline="0" collapsedLevelsAreSubtotals="1" fieldPosition="0"/>
    </format>
    <format dxfId="1336">
      <pivotArea field="1" type="button" dataOnly="0" labelOnly="1" outline="0" axis="axisRow" fieldPosition="0"/>
    </format>
    <format dxfId="1335">
      <pivotArea dataOnly="0" labelOnly="1" fieldPosition="0">
        <references count="1">
          <reference field="1" count="0"/>
        </references>
      </pivotArea>
    </format>
    <format dxfId="1334">
      <pivotArea dataOnly="0" labelOnly="1" grandRow="1" outline="0" fieldPosition="0"/>
    </format>
    <format dxfId="1333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33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331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330">
      <pivotArea dataOnly="0" labelOnly="1" outline="0" fieldPosition="0">
        <references count="1">
          <reference field="4294967294" count="1">
            <x v="4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Zaokretna tablica2" cacheId="11" applyNumberFormats="0" applyBorderFormats="0" applyFontFormats="0" applyPatternFormats="0" applyAlignmentFormats="0" applyWidthHeightFormats="1" dataCaption="Vrijednosti" tag="50373b6b-15cd-489a-827a-3287796120f2" updatedVersion="6" minRefreshableVersion="3" subtotalHiddenItems="1" colGrandTotals="0" itemPrintTitles="1" createdVersion="8" indent="0" outline="1" outlineData="1" multipleFieldFilters="0" rowHeaderCaption="Razred / Skupina / Izvor">
  <location ref="A63:G124" firstHeaderRow="0" firstDataRow="1" firstDataCol="1"/>
  <pivotFields count="11">
    <pivotField axis="axisRow" allDrilled="1" showAll="0" dataSourceSort="1">
      <items count="3">
        <item s="1" x="0"/>
        <item s="1" x="1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allDrilled="1" showAll="0" dataSourceSort="1" defaultAttributeDrillState="1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axis="axisRow" allDrilled="1" showAll="0" dataSourceSort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4"/>
    <field x="0"/>
    <field x="1"/>
    <field x="2"/>
    <field x="3"/>
  </rowFields>
  <rowItems count="61">
    <i>
      <x/>
    </i>
    <i r="1">
      <x/>
    </i>
    <i r="2">
      <x/>
    </i>
    <i r="3">
      <x/>
    </i>
    <i r="4">
      <x/>
    </i>
    <i r="4">
      <x v="1"/>
    </i>
    <i r="3">
      <x v="1"/>
    </i>
    <i r="4">
      <x v="2"/>
    </i>
    <i r="3">
      <x v="2"/>
    </i>
    <i r="4">
      <x v="3"/>
    </i>
    <i r="2">
      <x v="1"/>
    </i>
    <i r="3">
      <x v="3"/>
    </i>
    <i r="4">
      <x v="4"/>
    </i>
    <i r="4">
      <x v="5"/>
    </i>
    <i r="4">
      <x v="6"/>
    </i>
    <i r="3">
      <x v="4"/>
    </i>
    <i r="4">
      <x v="7"/>
    </i>
    <i r="4">
      <x v="8"/>
    </i>
    <i r="4">
      <x v="9"/>
    </i>
    <i r="4">
      <x v="10"/>
    </i>
    <i r="4">
      <x v="11"/>
    </i>
    <i r="3">
      <x v="5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3">
      <x v="6"/>
    </i>
    <i r="4">
      <x v="21"/>
    </i>
    <i r="3">
      <x v="7"/>
    </i>
    <i r="4">
      <x v="22"/>
    </i>
    <i r="4">
      <x v="23"/>
    </i>
    <i r="4">
      <x v="24"/>
    </i>
    <i r="4">
      <x v="25"/>
    </i>
    <i r="4">
      <x v="26"/>
    </i>
    <i r="4">
      <x v="27"/>
    </i>
    <i r="2">
      <x v="2"/>
    </i>
    <i r="3">
      <x v="8"/>
    </i>
    <i r="4">
      <x v="28"/>
    </i>
    <i r="2">
      <x v="3"/>
    </i>
    <i r="3">
      <x v="9"/>
    </i>
    <i r="4">
      <x v="29"/>
    </i>
    <i r="1">
      <x v="1"/>
    </i>
    <i r="2">
      <x v="4"/>
    </i>
    <i r="3">
      <x v="10"/>
    </i>
    <i r="4">
      <x v="30"/>
    </i>
    <i r="2">
      <x v="5"/>
    </i>
    <i r="3">
      <x v="11"/>
    </i>
    <i r="4">
      <x v="31"/>
    </i>
    <i r="4">
      <x v="32"/>
    </i>
    <i r="4">
      <x v="33"/>
    </i>
    <i r="3">
      <x v="12"/>
    </i>
    <i r="4">
      <x v="34"/>
    </i>
    <i r="2">
      <x v="6"/>
    </i>
    <i r="3">
      <x v="13"/>
    </i>
    <i r="4">
      <x v="3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5" subtotal="count" baseField="0" baseItem="0"/>
    <dataField fld="6" subtotal="count" baseField="0" baseItem="0" numFmtId="3"/>
    <dataField fld="7" subtotal="count" baseField="0" baseItem="0" numFmtId="3"/>
    <dataField fld="8" subtotal="count" baseField="0" baseItem="0"/>
    <dataField fld="9" subtotal="count" baseField="0" baseItem="0"/>
    <dataField fld="10" subtotal="count" baseField="0" baseItem="0"/>
  </dataFields>
  <formats count="168">
    <format dxfId="1096">
      <pivotArea type="all" dataOnly="0" outline="0" fieldPosition="0"/>
    </format>
    <format dxfId="1095">
      <pivotArea type="all" dataOnly="0" outline="0" fieldPosition="0"/>
    </format>
    <format dxfId="1094">
      <pivotArea outline="0" collapsedLevelsAreSubtotals="1" fieldPosition="0"/>
    </format>
    <format dxfId="1093">
      <pivotArea outline="0" collapsedLevelsAreSubtotals="1" fieldPosition="0"/>
    </format>
    <format dxfId="1092">
      <pivotArea type="all" dataOnly="0" outline="0" fieldPosition="0"/>
    </format>
    <format dxfId="1091">
      <pivotArea outline="0" collapsedLevelsAreSubtotals="1" fieldPosition="0"/>
    </format>
    <format dxfId="1090">
      <pivotArea field="0" type="button" dataOnly="0" labelOnly="1" outline="0" axis="axisRow" fieldPosition="1"/>
    </format>
    <format dxfId="1089">
      <pivotArea field="0" type="button" dataOnly="0" labelOnly="1" outline="0" axis="axisRow" fieldPosition="1"/>
    </format>
    <format dxfId="1088">
      <pivotArea dataOnly="0" labelOnly="1" fieldPosition="0">
        <references count="1">
          <reference field="3" count="0"/>
        </references>
      </pivotArea>
    </format>
    <format dxfId="1087">
      <pivotArea dataOnly="0" labelOnly="1" fieldPosition="0">
        <references count="1">
          <reference field="2" count="0"/>
        </references>
      </pivotArea>
    </format>
    <format dxfId="1086">
      <pivotArea dataOnly="0" labelOnly="1" fieldPosition="0">
        <references count="1">
          <reference field="1" count="0"/>
        </references>
      </pivotArea>
    </format>
    <format dxfId="1085">
      <pivotArea dataOnly="0" labelOnly="1" fieldPosition="0">
        <references count="3">
          <reference field="0" count="1" selected="0">
            <x v="0"/>
          </reference>
          <reference field="1" count="1">
            <x v="0"/>
          </reference>
          <reference field="4" count="0" selected="0"/>
        </references>
      </pivotArea>
    </format>
    <format dxfId="1084">
      <pivotArea dataOnly="0" labelOnly="1" fieldPosition="0">
        <references count="3">
          <reference field="0" count="1" selected="0">
            <x v="0"/>
          </reference>
          <reference field="1" count="3">
            <x v="1"/>
            <x v="2"/>
            <x v="3"/>
          </reference>
          <reference field="4" count="0" selected="0"/>
        </references>
      </pivotArea>
    </format>
    <format dxfId="1083">
      <pivotArea collapsedLevelsAreSubtotals="1" fieldPosition="0">
        <references count="3">
          <reference field="0" count="1" selected="0">
            <x v="1"/>
          </reference>
          <reference field="1" count="1">
            <x v="4"/>
          </reference>
          <reference field="4" count="0" selected="0"/>
        </references>
      </pivotArea>
    </format>
    <format dxfId="1082">
      <pivotArea collapsedLevelsAreSubtotals="1" fieldPosition="0">
        <references count="3">
          <reference field="0" count="1" selected="0">
            <x v="1"/>
          </reference>
          <reference field="1" count="1">
            <x v="5"/>
          </reference>
          <reference field="4" count="0" selected="0"/>
        </references>
      </pivotArea>
    </format>
    <format dxfId="1081">
      <pivotArea collapsedLevelsAreSubtotals="1" fieldPosition="0">
        <references count="3">
          <reference field="0" count="1" selected="0">
            <x v="1"/>
          </reference>
          <reference field="1" count="1">
            <x v="6"/>
          </reference>
          <reference field="4" count="0" selected="0"/>
        </references>
      </pivotArea>
    </format>
    <format dxfId="1080">
      <pivotArea dataOnly="0" labelOnly="1" fieldPosition="0">
        <references count="3">
          <reference field="0" count="1" selected="0">
            <x v="1"/>
          </reference>
          <reference field="1" count="3">
            <x v="4"/>
            <x v="5"/>
            <x v="6"/>
          </reference>
          <reference field="4" count="0" selected="0"/>
        </references>
      </pivotArea>
    </format>
    <format dxfId="1079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078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077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  <reference field="4" count="0" selected="0"/>
        </references>
      </pivotArea>
    </format>
    <format dxfId="1076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2"/>
          </reference>
          <reference field="4" count="0" selected="0"/>
        </references>
      </pivotArea>
    </format>
    <format dxfId="1075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2">
            <x v="1"/>
            <x v="2"/>
          </reference>
          <reference field="4" count="0" selected="0"/>
        </references>
      </pivotArea>
    </format>
    <format dxfId="1074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  <reference field="4" count="0" selected="0"/>
        </references>
      </pivotArea>
    </format>
    <format dxfId="1073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4"/>
          </reference>
          <reference field="4" count="0" selected="0"/>
        </references>
      </pivotArea>
    </format>
    <format dxfId="1072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5"/>
          </reference>
          <reference field="4" count="0" selected="0"/>
        </references>
      </pivotArea>
    </format>
    <format dxfId="1071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6"/>
          </reference>
          <reference field="4" count="0" selected="0"/>
        </references>
      </pivotArea>
    </format>
    <format dxfId="1070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7"/>
          </reference>
          <reference field="4" count="0" selected="0"/>
        </references>
      </pivotArea>
    </format>
    <format dxfId="1069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5">
            <x v="3"/>
            <x v="4"/>
            <x v="5"/>
            <x v="6"/>
            <x v="7"/>
          </reference>
          <reference field="4" count="0" selected="0"/>
        </references>
      </pivotArea>
    </format>
    <format dxfId="1068">
      <pivotArea collapsedLevelsAreSubtotals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8"/>
          </reference>
          <reference field="4" count="0" selected="0"/>
        </references>
      </pivotArea>
    </format>
    <format dxfId="1067">
      <pivotArea collapsedLevelsAreSubtotals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9"/>
          </reference>
          <reference field="4" count="0" selected="0"/>
        </references>
      </pivotArea>
    </format>
    <format dxfId="1066">
      <pivotArea collapsedLevelsAreSubtotals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0"/>
          </reference>
          <reference field="4" count="0" selected="0"/>
        </references>
      </pivotArea>
    </format>
    <format dxfId="1065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1"/>
          </reference>
          <reference field="4" count="0" selected="0"/>
        </references>
      </pivotArea>
    </format>
    <format dxfId="1064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2"/>
          </reference>
          <reference field="4" count="0" selected="0"/>
        </references>
      </pivotArea>
    </format>
    <format dxfId="1063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2">
            <x v="11"/>
            <x v="12"/>
          </reference>
          <reference field="4" count="0" selected="0"/>
        </references>
      </pivotArea>
    </format>
    <format dxfId="1062">
      <pivotArea collapsedLevelsAreSubtotals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3"/>
          </reference>
          <reference field="4" count="0" selected="0"/>
        </references>
      </pivotArea>
    </format>
    <format dxfId="1061">
      <pivotArea collapsedLevelsAreSubtotals="1" fieldPosition="0">
        <references count="1">
          <reference field="4" count="0"/>
        </references>
      </pivotArea>
    </format>
    <format dxfId="1060">
      <pivotArea collapsedLevelsAreSubtotals="1" fieldPosition="0">
        <references count="2">
          <reference field="0" count="1">
            <x v="0"/>
          </reference>
          <reference field="4" count="0" selected="0"/>
        </references>
      </pivotArea>
    </format>
    <format dxfId="1059">
      <pivotArea collapsedLevelsAreSubtotals="1" fieldPosition="0">
        <references count="3">
          <reference field="0" count="1" selected="0">
            <x v="0"/>
          </reference>
          <reference field="1" count="1">
            <x v="0"/>
          </reference>
          <reference field="4" count="0" selected="0"/>
        </references>
      </pivotArea>
    </format>
    <format dxfId="1058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057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2">
            <x v="0"/>
            <x v="1"/>
          </reference>
          <reference field="4" count="0" selected="0"/>
        </references>
      </pivotArea>
    </format>
    <format dxfId="1056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  <reference field="4" count="0" selected="0"/>
        </references>
      </pivotArea>
    </format>
    <format dxfId="1055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"/>
          </reference>
          <reference field="4" count="0" selected="0"/>
        </references>
      </pivotArea>
    </format>
    <format dxfId="1054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2"/>
          </reference>
          <reference field="4" count="0" selected="0"/>
        </references>
      </pivotArea>
    </format>
    <format dxfId="1053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3"/>
          </reference>
          <reference field="4" count="0" selected="0"/>
        </references>
      </pivotArea>
    </format>
    <format dxfId="1052">
      <pivotArea collapsedLevelsAreSubtotals="1" fieldPosition="0">
        <references count="3">
          <reference field="0" count="1" selected="0">
            <x v="0"/>
          </reference>
          <reference field="1" count="1">
            <x v="1"/>
          </reference>
          <reference field="4" count="0" selected="0"/>
        </references>
      </pivotArea>
    </format>
    <format dxfId="1051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  <reference field="4" count="0" selected="0"/>
        </references>
      </pivotArea>
    </format>
    <format dxfId="1050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3"/>
          </reference>
          <reference field="3" count="3">
            <x v="4"/>
            <x v="5"/>
            <x v="6"/>
          </reference>
          <reference field="4" count="0" selected="0"/>
        </references>
      </pivotArea>
    </format>
    <format dxfId="1049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4"/>
          </reference>
          <reference field="4" count="0" selected="0"/>
        </references>
      </pivotArea>
    </format>
    <format dxfId="1048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4"/>
          </reference>
          <reference field="3" count="5">
            <x v="7"/>
            <x v="8"/>
            <x v="9"/>
            <x v="10"/>
            <x v="11"/>
          </reference>
          <reference field="4" count="0" selected="0"/>
        </references>
      </pivotArea>
    </format>
    <format dxfId="1047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5"/>
          </reference>
          <reference field="4" count="0" selected="0"/>
        </references>
      </pivotArea>
    </format>
    <format dxfId="1046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5"/>
          </reference>
          <reference field="3" count="9">
            <x v="12"/>
            <x v="13"/>
            <x v="14"/>
            <x v="15"/>
            <x v="16"/>
            <x v="17"/>
            <x v="18"/>
            <x v="19"/>
            <x v="20"/>
          </reference>
          <reference field="4" count="0" selected="0"/>
        </references>
      </pivotArea>
    </format>
    <format dxfId="1045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6"/>
          </reference>
          <reference field="4" count="0" selected="0"/>
        </references>
      </pivotArea>
    </format>
    <format dxfId="1044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6"/>
          </reference>
          <reference field="3" count="1">
            <x v="21"/>
          </reference>
          <reference field="4" count="0" selected="0"/>
        </references>
      </pivotArea>
    </format>
    <format dxfId="1043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7"/>
          </reference>
          <reference field="4" count="0" selected="0"/>
        </references>
      </pivotArea>
    </format>
    <format dxfId="1042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7"/>
          </reference>
          <reference field="3" count="6">
            <x v="22"/>
            <x v="23"/>
            <x v="24"/>
            <x v="25"/>
            <x v="26"/>
            <x v="27"/>
          </reference>
          <reference field="4" count="0" selected="0"/>
        </references>
      </pivotArea>
    </format>
    <format dxfId="1041">
      <pivotArea collapsedLevelsAreSubtotals="1" fieldPosition="0">
        <references count="3">
          <reference field="0" count="1" selected="0">
            <x v="0"/>
          </reference>
          <reference field="1" count="1">
            <x v="2"/>
          </reference>
          <reference field="4" count="0" selected="0"/>
        </references>
      </pivotArea>
    </format>
    <format dxfId="1040">
      <pivotArea collapsedLevelsAreSubtotals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8"/>
          </reference>
          <reference field="4" count="0" selected="0"/>
        </references>
      </pivotArea>
    </format>
    <format dxfId="1039">
      <pivotArea collapsedLevelsAreSubtotals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8"/>
          </reference>
          <reference field="3" count="1">
            <x v="28"/>
          </reference>
          <reference field="4" count="0" selected="0"/>
        </references>
      </pivotArea>
    </format>
    <format dxfId="1038">
      <pivotArea collapsedLevelsAreSubtotals="1" fieldPosition="0">
        <references count="3">
          <reference field="0" count="1" selected="0">
            <x v="0"/>
          </reference>
          <reference field="1" count="1">
            <x v="3"/>
          </reference>
          <reference field="4" count="0" selected="0"/>
        </references>
      </pivotArea>
    </format>
    <format dxfId="1037">
      <pivotArea collapsedLevelsAreSubtotals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9"/>
          </reference>
          <reference field="4" count="0" selected="0"/>
        </references>
      </pivotArea>
    </format>
    <format dxfId="1036">
      <pivotArea collapsedLevelsAreSubtotals="1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9"/>
          </reference>
          <reference field="3" count="1">
            <x v="29"/>
          </reference>
          <reference field="4" count="0" selected="0"/>
        </references>
      </pivotArea>
    </format>
    <format dxfId="1035">
      <pivotArea collapsedLevelsAreSubtotals="1" fieldPosition="0">
        <references count="2">
          <reference field="0" count="1">
            <x v="1"/>
          </reference>
          <reference field="4" count="0" selected="0"/>
        </references>
      </pivotArea>
    </format>
    <format dxfId="1034">
      <pivotArea collapsedLevelsAreSubtotals="1" fieldPosition="0">
        <references count="3">
          <reference field="0" count="1" selected="0">
            <x v="1"/>
          </reference>
          <reference field="1" count="1">
            <x v="4"/>
          </reference>
          <reference field="4" count="0" selected="0"/>
        </references>
      </pivotArea>
    </format>
    <format dxfId="1033">
      <pivotArea collapsedLevelsAreSubtotals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0"/>
          </reference>
          <reference field="4" count="0" selected="0"/>
        </references>
      </pivotArea>
    </format>
    <format dxfId="1032">
      <pivotArea collapsedLevelsAreSubtotals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10"/>
          </reference>
          <reference field="3" count="1">
            <x v="30"/>
          </reference>
          <reference field="4" count="0" selected="0"/>
        </references>
      </pivotArea>
    </format>
    <format dxfId="1031">
      <pivotArea collapsedLevelsAreSubtotals="1" fieldPosition="0">
        <references count="3">
          <reference field="0" count="1" selected="0">
            <x v="1"/>
          </reference>
          <reference field="1" count="1">
            <x v="5"/>
          </reference>
          <reference field="4" count="0" selected="0"/>
        </references>
      </pivotArea>
    </format>
    <format dxfId="1030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1"/>
          </reference>
          <reference field="4" count="0" selected="0"/>
        </references>
      </pivotArea>
    </format>
    <format dxfId="1029">
      <pivotArea collapsedLevelsAreSubtotals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1"/>
          </reference>
          <reference field="3" count="3">
            <x v="31"/>
            <x v="32"/>
            <x v="33"/>
          </reference>
          <reference field="4" count="0" selected="0"/>
        </references>
      </pivotArea>
    </format>
    <format dxfId="1028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2"/>
          </reference>
          <reference field="4" count="0" selected="0"/>
        </references>
      </pivotArea>
    </format>
    <format dxfId="1027">
      <pivotArea collapsedLevelsAreSubtotals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2"/>
          </reference>
          <reference field="3" count="1">
            <x v="34"/>
          </reference>
          <reference field="4" count="0" selected="0"/>
        </references>
      </pivotArea>
    </format>
    <format dxfId="1026">
      <pivotArea collapsedLevelsAreSubtotals="1" fieldPosition="0">
        <references count="3">
          <reference field="0" count="1" selected="0">
            <x v="1"/>
          </reference>
          <reference field="1" count="1">
            <x v="6"/>
          </reference>
          <reference field="4" count="0" selected="0"/>
        </references>
      </pivotArea>
    </format>
    <format dxfId="1025">
      <pivotArea collapsedLevelsAreSubtotals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3"/>
          </reference>
          <reference field="4" count="0" selected="0"/>
        </references>
      </pivotArea>
    </format>
    <format dxfId="1024">
      <pivotArea collapsedLevelsAreSubtotals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1">
            <x v="35"/>
          </reference>
          <reference field="4" count="0" selected="0"/>
        </references>
      </pivotArea>
    </format>
    <format dxfId="1023">
      <pivotArea outline="0" collapsedLevelsAreSubtotals="1" fieldPosition="0"/>
    </format>
    <format dxfId="1022">
      <pivotArea dataOnly="0" labelOnly="1" grandRow="1" outline="0" fieldPosition="0"/>
    </format>
    <format dxfId="1021">
      <pivotArea dataOnly="0" labelOnly="1" fieldPosition="0">
        <references count="1">
          <reference field="4" count="0"/>
        </references>
      </pivotArea>
    </format>
    <format dxfId="1020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  <reference field="4" count="0" selected="0"/>
        </references>
      </pivotArea>
    </format>
    <format dxfId="1019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  <reference field="4" count="0" selected="0"/>
        </references>
      </pivotArea>
    </format>
    <format dxfId="1018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4"/>
          </reference>
          <reference field="4" count="0" selected="0"/>
        </references>
      </pivotArea>
    </format>
    <format dxfId="1017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5"/>
          </reference>
          <reference field="4" count="0" selected="0"/>
        </references>
      </pivotArea>
    </format>
    <format dxfId="1016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6"/>
          </reference>
          <reference field="4" count="0" selected="0"/>
        </references>
      </pivotArea>
    </format>
    <format dxfId="1015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7"/>
          </reference>
          <reference field="4" count="0" selected="0"/>
        </references>
      </pivotArea>
    </format>
    <format dxfId="1014">
      <pivotArea dataOnly="0" labelOnly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8"/>
          </reference>
          <reference field="4" count="0" selected="0"/>
        </references>
      </pivotArea>
    </format>
    <format dxfId="1013">
      <pivotArea dataOnly="0" labelOnly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14"/>
          </reference>
          <reference field="4" count="0" selected="0"/>
        </references>
      </pivotArea>
    </format>
    <format dxfId="1012">
      <pivotArea dataOnly="0" labelOnly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9"/>
          </reference>
          <reference field="4" count="0" selected="0"/>
        </references>
      </pivotArea>
    </format>
    <format dxfId="1011">
      <pivotArea dataOnly="0" labelOnly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0"/>
          </reference>
          <reference field="4" count="0" selected="0"/>
        </references>
      </pivotArea>
    </format>
    <format dxfId="1010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1"/>
          </reference>
          <reference field="4" count="0" selected="0"/>
        </references>
      </pivotArea>
    </format>
    <format dxfId="1009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2"/>
          </reference>
          <reference field="4" count="0" selected="0"/>
        </references>
      </pivotArea>
    </format>
    <format dxfId="1008">
      <pivotArea dataOnly="0" labelOnly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3"/>
          </reference>
          <reference field="4" count="0" selected="0"/>
        </references>
      </pivotArea>
    </format>
    <format dxfId="1007">
      <pivotArea dataOnly="0" labelOnly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5"/>
          </reference>
          <reference field="4" count="0" selected="0"/>
        </references>
      </pivotArea>
    </format>
    <format dxfId="1006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2"/>
          </reference>
          <reference field="4" count="0" selected="0"/>
        </references>
      </pivotArea>
    </format>
    <format dxfId="1005">
      <pivotArea collapsedLevelsAreSubtotals="1" fieldPosition="0">
        <references count="1">
          <reference field="4" count="0"/>
        </references>
      </pivotArea>
    </format>
    <format dxfId="1004">
      <pivotArea collapsedLevelsAreSubtotals="1" fieldPosition="0">
        <references count="2">
          <reference field="0" count="1">
            <x v="0"/>
          </reference>
          <reference field="4" count="0" selected="0"/>
        </references>
      </pivotArea>
    </format>
    <format dxfId="1003">
      <pivotArea collapsedLevelsAreSubtotals="1" fieldPosition="0">
        <references count="3">
          <reference field="0" count="1" selected="0">
            <x v="0"/>
          </reference>
          <reference field="1" count="1">
            <x v="0"/>
          </reference>
          <reference field="4" count="0" selected="0"/>
        </references>
      </pivotArea>
    </format>
    <format dxfId="1002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001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2">
            <x v="0"/>
            <x v="1"/>
          </reference>
          <reference field="4" count="0" selected="0"/>
        </references>
      </pivotArea>
    </format>
    <format dxfId="1000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  <reference field="4" count="0" selected="0"/>
        </references>
      </pivotArea>
    </format>
    <format dxfId="999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"/>
          </reference>
          <reference field="4" count="0" selected="0"/>
        </references>
      </pivotArea>
    </format>
    <format dxfId="998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>
            <x v="2"/>
          </reference>
          <reference field="4" count="0" selected="0"/>
        </references>
      </pivotArea>
    </format>
    <format dxfId="997">
      <pivotArea collapsedLevelsAreSubtotals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3"/>
          </reference>
          <reference field="4" count="0" selected="0"/>
        </references>
      </pivotArea>
    </format>
    <format dxfId="996">
      <pivotArea collapsedLevelsAreSubtotals="1" fieldPosition="0">
        <references count="3">
          <reference field="0" count="1" selected="0">
            <x v="0"/>
          </reference>
          <reference field="1" count="1">
            <x v="1"/>
          </reference>
          <reference field="4" count="0" selected="0"/>
        </references>
      </pivotArea>
    </format>
    <format dxfId="995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3"/>
          </reference>
          <reference field="4" count="0" selected="0"/>
        </references>
      </pivotArea>
    </format>
    <format dxfId="994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3"/>
          </reference>
          <reference field="3" count="3">
            <x v="4"/>
            <x v="5"/>
            <x v="6"/>
          </reference>
          <reference field="4" count="0" selected="0"/>
        </references>
      </pivotArea>
    </format>
    <format dxfId="993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4"/>
          </reference>
          <reference field="4" count="0" selected="0"/>
        </references>
      </pivotArea>
    </format>
    <format dxfId="992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4"/>
          </reference>
          <reference field="3" count="5">
            <x v="7"/>
            <x v="8"/>
            <x v="9"/>
            <x v="10"/>
            <x v="11"/>
          </reference>
          <reference field="4" count="0" selected="0"/>
        </references>
      </pivotArea>
    </format>
    <format dxfId="991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5"/>
          </reference>
          <reference field="4" count="0" selected="0"/>
        </references>
      </pivotArea>
    </format>
    <format dxfId="990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5"/>
          </reference>
          <reference field="3" count="9">
            <x v="12"/>
            <x v="13"/>
            <x v="14"/>
            <x v="15"/>
            <x v="16"/>
            <x v="17"/>
            <x v="18"/>
            <x v="19"/>
            <x v="20"/>
          </reference>
          <reference field="4" count="0" selected="0"/>
        </references>
      </pivotArea>
    </format>
    <format dxfId="989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6"/>
          </reference>
          <reference field="4" count="0" selected="0"/>
        </references>
      </pivotArea>
    </format>
    <format dxfId="988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6"/>
          </reference>
          <reference field="3" count="1">
            <x v="21"/>
          </reference>
          <reference field="4" count="0" selected="0"/>
        </references>
      </pivotArea>
    </format>
    <format dxfId="987">
      <pivotArea collapsedLevelsAreSubtotals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>
            <x v="7"/>
          </reference>
          <reference field="4" count="0" selected="0"/>
        </references>
      </pivotArea>
    </format>
    <format dxfId="986">
      <pivotArea collapsedLevelsAreSubtotals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7"/>
          </reference>
          <reference field="3" count="6">
            <x v="22"/>
            <x v="23"/>
            <x v="24"/>
            <x v="25"/>
            <x v="26"/>
            <x v="27"/>
          </reference>
          <reference field="4" count="0" selected="0"/>
        </references>
      </pivotArea>
    </format>
    <format dxfId="985">
      <pivotArea collapsedLevelsAreSubtotals="1" fieldPosition="0">
        <references count="3">
          <reference field="0" count="1" selected="0">
            <x v="0"/>
          </reference>
          <reference field="1" count="1">
            <x v="2"/>
          </reference>
          <reference field="4" count="0" selected="0"/>
        </references>
      </pivotArea>
    </format>
    <format dxfId="984">
      <pivotArea collapsedLevelsAreSubtotals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8"/>
          </reference>
          <reference field="4" count="0" selected="0"/>
        </references>
      </pivotArea>
    </format>
    <format dxfId="983">
      <pivotArea collapsedLevelsAreSubtotals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8"/>
          </reference>
          <reference field="3" count="1">
            <x v="28"/>
          </reference>
          <reference field="4" count="0" selected="0"/>
        </references>
      </pivotArea>
    </format>
    <format dxfId="982">
      <pivotArea collapsedLevelsAreSubtotals="1" fieldPosition="0">
        <references count="3">
          <reference field="0" count="1" selected="0">
            <x v="0"/>
          </reference>
          <reference field="1" count="1">
            <x v="3"/>
          </reference>
          <reference field="4" count="0" selected="0"/>
        </references>
      </pivotArea>
    </format>
    <format dxfId="981">
      <pivotArea collapsedLevelsAreSubtotals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9"/>
          </reference>
          <reference field="4" count="0" selected="0"/>
        </references>
      </pivotArea>
    </format>
    <format dxfId="980">
      <pivotArea collapsedLevelsAreSubtotals="1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9"/>
          </reference>
          <reference field="3" count="1">
            <x v="29"/>
          </reference>
          <reference field="4" count="0" selected="0"/>
        </references>
      </pivotArea>
    </format>
    <format dxfId="979">
      <pivotArea collapsedLevelsAreSubtotals="1" fieldPosition="0">
        <references count="2">
          <reference field="0" count="1">
            <x v="1"/>
          </reference>
          <reference field="4" count="0" selected="0"/>
        </references>
      </pivotArea>
    </format>
    <format dxfId="978">
      <pivotArea collapsedLevelsAreSubtotals="1" fieldPosition="0">
        <references count="3">
          <reference field="0" count="1" selected="0">
            <x v="1"/>
          </reference>
          <reference field="1" count="1">
            <x v="4"/>
          </reference>
          <reference field="4" count="0" selected="0"/>
        </references>
      </pivotArea>
    </format>
    <format dxfId="977">
      <pivotArea collapsedLevelsAreSubtotals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0"/>
          </reference>
          <reference field="4" count="0" selected="0"/>
        </references>
      </pivotArea>
    </format>
    <format dxfId="976">
      <pivotArea collapsedLevelsAreSubtotals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10"/>
          </reference>
          <reference field="3" count="1">
            <x v="30"/>
          </reference>
          <reference field="4" count="0" selected="0"/>
        </references>
      </pivotArea>
    </format>
    <format dxfId="975">
      <pivotArea collapsedLevelsAreSubtotals="1" fieldPosition="0">
        <references count="3">
          <reference field="0" count="1" selected="0">
            <x v="1"/>
          </reference>
          <reference field="1" count="1">
            <x v="5"/>
          </reference>
          <reference field="4" count="0" selected="0"/>
        </references>
      </pivotArea>
    </format>
    <format dxfId="974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1"/>
          </reference>
          <reference field="4" count="0" selected="0"/>
        </references>
      </pivotArea>
    </format>
    <format dxfId="973">
      <pivotArea collapsedLevelsAreSubtotals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1"/>
          </reference>
          <reference field="3" count="3">
            <x v="31"/>
            <x v="32"/>
            <x v="33"/>
          </reference>
          <reference field="4" count="0" selected="0"/>
        </references>
      </pivotArea>
    </format>
    <format dxfId="972">
      <pivotArea collapsedLevelsAreSubtotals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>
            <x v="12"/>
          </reference>
          <reference field="4" count="0" selected="0"/>
        </references>
      </pivotArea>
    </format>
    <format dxfId="971">
      <pivotArea collapsedLevelsAreSubtotals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2"/>
          </reference>
          <reference field="3" count="1">
            <x v="34"/>
          </reference>
          <reference field="4" count="0" selected="0"/>
        </references>
      </pivotArea>
    </format>
    <format dxfId="970">
      <pivotArea collapsedLevelsAreSubtotals="1" fieldPosition="0">
        <references count="3">
          <reference field="0" count="1" selected="0">
            <x v="1"/>
          </reference>
          <reference field="1" count="1">
            <x v="6"/>
          </reference>
          <reference field="4" count="0" selected="0"/>
        </references>
      </pivotArea>
    </format>
    <format dxfId="969">
      <pivotArea collapsedLevelsAreSubtotals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3"/>
          </reference>
          <reference field="4" count="0" selected="0"/>
        </references>
      </pivotArea>
    </format>
    <format dxfId="968">
      <pivotArea collapsedLevelsAreSubtotals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1">
            <x v="35"/>
          </reference>
          <reference field="4" count="0" selected="0"/>
        </references>
      </pivotArea>
    </format>
    <format dxfId="967">
      <pivotArea dataOnly="0" labelOnly="1" fieldPosition="0">
        <references count="2">
          <reference field="0" count="0"/>
          <reference field="4" count="0" selected="0"/>
        </references>
      </pivotArea>
    </format>
    <format dxfId="966">
      <pivotArea dataOnly="0" labelOnly="1" fieldPosition="0">
        <references count="3">
          <reference field="0" count="1" selected="0">
            <x v="0"/>
          </reference>
          <reference field="1" count="4">
            <x v="0"/>
            <x v="1"/>
            <x v="2"/>
            <x v="3"/>
          </reference>
          <reference field="4" count="0" selected="0"/>
        </references>
      </pivotArea>
    </format>
    <format dxfId="965">
      <pivotArea dataOnly="0" labelOnly="1" fieldPosition="0">
        <references count="3">
          <reference field="0" count="1" selected="0">
            <x v="1"/>
          </reference>
          <reference field="1" count="3">
            <x v="4"/>
            <x v="5"/>
            <x v="6"/>
          </reference>
          <reference field="4" count="0" selected="0"/>
        </references>
      </pivotArea>
    </format>
    <format dxfId="964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3">
            <x v="0"/>
            <x v="1"/>
            <x v="2"/>
          </reference>
          <reference field="4" count="0" selected="0"/>
        </references>
      </pivotArea>
    </format>
    <format dxfId="963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5">
            <x v="3"/>
            <x v="4"/>
            <x v="5"/>
            <x v="6"/>
            <x v="7"/>
          </reference>
          <reference field="4" count="0" selected="0"/>
        </references>
      </pivotArea>
    </format>
    <format dxfId="962">
      <pivotArea dataOnly="0" labelOnly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>
            <x v="8"/>
          </reference>
          <reference field="4" count="0" selected="0"/>
        </references>
      </pivotArea>
    </format>
    <format dxfId="961">
      <pivotArea dataOnly="0" labelOnly="1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2" count="1">
            <x v="9"/>
          </reference>
          <reference field="4" count="0" selected="0"/>
        </references>
      </pivotArea>
    </format>
    <format dxfId="960">
      <pivotArea dataOnly="0" labelOnly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>
            <x v="10"/>
          </reference>
          <reference field="4" count="0" selected="0"/>
        </references>
      </pivotArea>
    </format>
    <format dxfId="959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2">
            <x v="11"/>
            <x v="12"/>
          </reference>
          <reference field="4" count="0" selected="0"/>
        </references>
      </pivotArea>
    </format>
    <format dxfId="958">
      <pivotArea dataOnly="0" labelOnly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>
            <x v="13"/>
          </reference>
          <reference field="4" count="0" selected="0"/>
        </references>
      </pivotArea>
    </format>
    <format dxfId="95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2">
            <x v="0"/>
            <x v="1"/>
          </reference>
          <reference field="4" count="0" selected="0"/>
        </references>
      </pivotArea>
    </format>
    <format dxfId="95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"/>
          </reference>
          <reference field="4" count="0" selected="0"/>
        </references>
      </pivotArea>
    </format>
    <format dxfId="95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3"/>
          </reference>
          <reference field="4" count="0" selected="0"/>
        </references>
      </pivotArea>
    </format>
    <format dxfId="954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3"/>
          </reference>
          <reference field="3" count="3">
            <x v="4"/>
            <x v="5"/>
            <x v="6"/>
          </reference>
          <reference field="4" count="0" selected="0"/>
        </references>
      </pivotArea>
    </format>
    <format dxfId="953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4"/>
          </reference>
          <reference field="3" count="5">
            <x v="7"/>
            <x v="8"/>
            <x v="9"/>
            <x v="10"/>
            <x v="11"/>
          </reference>
          <reference field="4" count="0" selected="0"/>
        </references>
      </pivotArea>
    </format>
    <format dxfId="952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5"/>
          </reference>
          <reference field="3" count="9">
            <x v="12"/>
            <x v="13"/>
            <x v="14"/>
            <x v="15"/>
            <x v="16"/>
            <x v="17"/>
            <x v="18"/>
            <x v="19"/>
            <x v="20"/>
          </reference>
          <reference field="4" count="0" selected="0"/>
        </references>
      </pivotArea>
    </format>
    <format dxfId="951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6"/>
          </reference>
          <reference field="3" count="1">
            <x v="21"/>
          </reference>
          <reference field="4" count="0" selected="0"/>
        </references>
      </pivotArea>
    </format>
    <format dxfId="950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7"/>
          </reference>
          <reference field="3" count="6">
            <x v="22"/>
            <x v="23"/>
            <x v="24"/>
            <x v="25"/>
            <x v="26"/>
            <x v="27"/>
          </reference>
          <reference field="4" count="0" selected="0"/>
        </references>
      </pivotArea>
    </format>
    <format dxfId="949">
      <pivotArea dataOnly="0" labelOnly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8"/>
          </reference>
          <reference field="3" count="1">
            <x v="28"/>
          </reference>
          <reference field="4" count="0" selected="0"/>
        </references>
      </pivotArea>
    </format>
    <format dxfId="948">
      <pivotArea dataOnly="0" labelOnly="1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2" count="1" selected="0">
            <x v="9"/>
          </reference>
          <reference field="3" count="1">
            <x v="29"/>
          </reference>
          <reference field="4" count="0" selected="0"/>
        </references>
      </pivotArea>
    </format>
    <format dxfId="947">
      <pivotArea dataOnly="0" labelOnly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10"/>
          </reference>
          <reference field="3" count="1">
            <x v="30"/>
          </reference>
          <reference field="4" count="0" selected="0"/>
        </references>
      </pivotArea>
    </format>
    <format dxfId="946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1"/>
          </reference>
          <reference field="3" count="3">
            <x v="31"/>
            <x v="32"/>
            <x v="33"/>
          </reference>
          <reference field="4" count="0" selected="0"/>
        </references>
      </pivotArea>
    </format>
    <format dxfId="945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2"/>
          </reference>
          <reference field="3" count="1">
            <x v="34"/>
          </reference>
          <reference field="4" count="0" selected="0"/>
        </references>
      </pivotArea>
    </format>
    <format dxfId="944">
      <pivotArea dataOnly="0" labelOnly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1">
            <x v="35"/>
          </reference>
          <reference field="4" count="0" selected="0"/>
        </references>
      </pivotArea>
    </format>
    <format dxfId="943">
      <pivotArea dataOnly="0" labelOnly="1" fieldPosition="0">
        <references count="1">
          <reference field="4" count="0"/>
        </references>
      </pivotArea>
    </format>
    <format dxfId="942">
      <pivotArea dataOnly="0" labelOnly="1" fieldPosition="0">
        <references count="2">
          <reference field="0" count="1">
            <x v="0"/>
          </reference>
          <reference field="4" count="0" selected="0"/>
        </references>
      </pivotArea>
    </format>
    <format dxfId="941">
      <pivotArea dataOnly="0" labelOnly="1" fieldPosition="0">
        <references count="3">
          <reference field="0" count="1" selected="0">
            <x v="0"/>
          </reference>
          <reference field="1" count="1">
            <x v="0"/>
          </reference>
          <reference field="4" count="0" selected="0"/>
        </references>
      </pivotArea>
    </format>
    <format dxfId="940">
      <pivotArea dataOnly="0" labelOnly="1" fieldPosition="0">
        <references count="2">
          <reference field="0" count="1">
            <x v="1"/>
          </reference>
          <reference field="4" count="0" selected="0"/>
        </references>
      </pivotArea>
    </format>
    <format dxfId="939">
      <pivotArea dataOnly="0" labelOnly="1" fieldPosition="0">
        <references count="3">
          <reference field="0" count="1" selected="0">
            <x v="0"/>
          </reference>
          <reference field="1" count="1">
            <x v="1"/>
          </reference>
          <reference field="4" count="0" selected="0"/>
        </references>
      </pivotArea>
    </format>
    <format dxfId="938">
      <pivotArea dataOnly="0" labelOnly="1" fieldPosition="0">
        <references count="3">
          <reference field="0" count="1" selected="0">
            <x v="0"/>
          </reference>
          <reference field="1" count="1">
            <x v="2"/>
          </reference>
          <reference field="4" count="0" selected="0"/>
        </references>
      </pivotArea>
    </format>
    <format dxfId="937">
      <pivotArea dataOnly="0" labelOnly="1" fieldPosition="0">
        <references count="3">
          <reference field="0" count="1" selected="0">
            <x v="0"/>
          </reference>
          <reference field="1" count="1">
            <x v="3"/>
          </reference>
          <reference field="4" count="0" selected="0"/>
        </references>
      </pivotArea>
    </format>
    <format dxfId="936">
      <pivotArea dataOnly="0" labelOnly="1" fieldPosition="0">
        <references count="3">
          <reference field="0" count="1" selected="0">
            <x v="1"/>
          </reference>
          <reference field="1" count="1">
            <x v="4"/>
          </reference>
          <reference field="4" count="0" selected="0"/>
        </references>
      </pivotArea>
    </format>
    <format dxfId="935">
      <pivotArea dataOnly="0" labelOnly="1" fieldPosition="0">
        <references count="3">
          <reference field="0" count="1" selected="0">
            <x v="1"/>
          </reference>
          <reference field="1" count="1">
            <x v="5"/>
          </reference>
          <reference field="4" count="0" selected="0"/>
        </references>
      </pivotArea>
    </format>
    <format dxfId="934">
      <pivotArea dataOnly="0" labelOnly="1" fieldPosition="0">
        <references count="3">
          <reference field="0" count="1" selected="0">
            <x v="1"/>
          </reference>
          <reference field="1" count="1">
            <x v="6"/>
          </reference>
          <reference field="4" count="0" selected="0"/>
        </references>
      </pivotArea>
    </format>
    <format dxfId="933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93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931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930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929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18"/>
    <rowHierarchyUsage hierarchyUsage="24"/>
    <rowHierarchyUsage hierarchyUsage="25"/>
    <rowHierarchyUsage hierarchyUsage="26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OpciDio_Prihodi" cacheId="10" applyNumberFormats="0" applyBorderFormats="0" applyFontFormats="0" applyPatternFormats="0" applyAlignmentFormats="0" applyWidthHeightFormats="1" dataCaption="Vrijednosti" tag="a651ed28-c242-4e67-af53-8890d1e43389" updatedVersion="6" minRefreshableVersion="3" subtotalHiddenItems="1" colGrandTotals="0" itemPrintTitles="1" createdVersion="8" indent="0" outline="1" outlineData="1" multipleFieldFilters="0" rowHeaderCaption="Razred / Skupina / Izvor">
  <location ref="A12:G25" firstHeaderRow="0" firstDataRow="1" firstDataCol="1"/>
  <pivotFields count="11">
    <pivotField axis="axisRow" allDrilled="1" showAll="0" dataSourceSort="1" defaultAttributeDrillState="1">
      <items count="2">
        <item s="1" x="0"/>
        <item t="default"/>
      </items>
    </pivotField>
    <pivotField axis="axisRow" allDrilled="1" showAll="0" dataSourceSort="1">
      <items count="4">
        <item x="0"/>
        <item x="1"/>
        <item x="2"/>
        <item t="default"/>
      </items>
    </pivotField>
    <pivotField axis="axisRow" allDrilled="1" showAll="0" dataSourceSort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5">
    <field x="4"/>
    <field x="0"/>
    <field x="1"/>
    <field x="2"/>
    <field x="3"/>
  </rowFields>
  <rowItems count="13">
    <i>
      <x/>
    </i>
    <i r="1">
      <x/>
    </i>
    <i r="2">
      <x/>
    </i>
    <i r="3">
      <x/>
    </i>
    <i r="4">
      <x/>
    </i>
    <i r="2">
      <x v="1"/>
    </i>
    <i r="3">
      <x v="1"/>
    </i>
    <i r="4">
      <x v="1"/>
    </i>
    <i r="2">
      <x v="2"/>
    </i>
    <i r="3">
      <x v="2"/>
    </i>
    <i r="4">
      <x v="2"/>
    </i>
    <i r="4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fld="5" subtotal="count" baseField="0" baseItem="0"/>
    <dataField fld="6" subtotal="count" baseField="0" baseItem="0" numFmtId="3"/>
    <dataField fld="8" subtotal="count" baseField="0" baseItem="0" numFmtId="3"/>
    <dataField fld="7" subtotal="count" baseField="0" baseItem="0"/>
    <dataField fld="9" subtotal="count" baseField="0" baseItem="0"/>
    <dataField fld="10" subtotal="count" baseField="0" baseItem="0"/>
  </dataFields>
  <formats count="83">
    <format dxfId="1179">
      <pivotArea type="all" dataOnly="0" outline="0" fieldPosition="0"/>
    </format>
    <format dxfId="1178">
      <pivotArea field="0" type="button" dataOnly="0" labelOnly="1" outline="0" axis="axisRow" fieldPosition="1"/>
    </format>
    <format dxfId="1177">
      <pivotArea field="0" type="button" dataOnly="0" labelOnly="1" outline="0" axis="axisRow" fieldPosition="1"/>
    </format>
    <format dxfId="1176">
      <pivotArea field="0" type="button" dataOnly="0" labelOnly="1" outline="0" axis="axisRow" fieldPosition="1"/>
    </format>
    <format dxfId="1175">
      <pivotArea type="all" dataOnly="0" outline="0" fieldPosition="0"/>
    </format>
    <format dxfId="1174">
      <pivotArea outline="0" collapsedLevelsAreSubtotals="1" fieldPosition="0"/>
    </format>
    <format dxfId="1173">
      <pivotArea field="0" type="button" dataOnly="0" labelOnly="1" outline="0" axis="axisRow" fieldPosition="1"/>
    </format>
    <format dxfId="1172">
      <pivotArea dataOnly="0" labelOnly="1" fieldPosition="0">
        <references count="1">
          <reference field="0" count="1">
            <x v="0"/>
          </reference>
        </references>
      </pivotArea>
    </format>
    <format dxfId="117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170">
      <pivotArea field="0" type="button" dataOnly="0" labelOnly="1" outline="0" axis="axisRow" fieldPosition="1"/>
    </format>
    <format dxfId="1169">
      <pivotArea field="0" type="button" dataOnly="0" labelOnly="1" outline="0" axis="axisRow" fieldPosition="1"/>
    </format>
    <format dxfId="1168">
      <pivotArea outline="0" collapsedLevelsAreSubtotals="1" fieldPosition="0"/>
    </format>
    <format dxfId="1167">
      <pivotArea type="all" dataOnly="0" outline="0" fieldPosition="0"/>
    </format>
    <format dxfId="1166">
      <pivotArea outline="0" collapsedLevelsAreSubtotals="1" fieldPosition="0"/>
    </format>
    <format dxfId="1165">
      <pivotArea field="0" type="button" dataOnly="0" labelOnly="1" outline="0" axis="axisRow" fieldPosition="1"/>
    </format>
    <format dxfId="1164">
      <pivotArea dataOnly="0" labelOnly="1" fieldPosition="0">
        <references count="1">
          <reference field="0" count="1">
            <x v="0"/>
          </reference>
        </references>
      </pivotArea>
    </format>
    <format dxfId="116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162">
      <pivotArea field="0" type="button" dataOnly="0" labelOnly="1" outline="0" axis="axisRow" fieldPosition="1"/>
    </format>
    <format dxfId="1161">
      <pivotArea field="0" type="button" dataOnly="0" labelOnly="1" outline="0" axis="axisRow" fieldPosition="1"/>
    </format>
    <format dxfId="1160">
      <pivotArea field="0" type="button" dataOnly="0" labelOnly="1" outline="0" axis="axisRow" fieldPosition="1"/>
    </format>
    <format dxfId="1159">
      <pivotArea dataOnly="0" labelOnly="1" fieldPosition="0">
        <references count="1">
          <reference field="2" count="0"/>
        </references>
      </pivotArea>
    </format>
    <format dxfId="1158">
      <pivotArea dataOnly="0" labelOnly="1" fieldPosition="0">
        <references count="1">
          <reference field="3" count="0"/>
        </references>
      </pivotArea>
    </format>
    <format dxfId="1157">
      <pivotArea collapsedLevelsAreSubtotals="1" fieldPosition="0">
        <references count="1">
          <reference field="4" count="0"/>
        </references>
      </pivotArea>
    </format>
    <format dxfId="1156">
      <pivotArea dataOnly="0" labelOnly="1" fieldPosition="0">
        <references count="1">
          <reference field="4" count="0"/>
        </references>
      </pivotArea>
    </format>
    <format dxfId="1155">
      <pivotArea collapsedLevelsAreSubtotals="1" fieldPosition="0">
        <references count="3">
          <reference field="0" count="0" selected="0"/>
          <reference field="1" count="1">
            <x v="0"/>
          </reference>
          <reference field="4" count="0" selected="0"/>
        </references>
      </pivotArea>
    </format>
    <format dxfId="1154">
      <pivotArea collapsedLevelsAreSubtotals="1" fieldPosition="0">
        <references count="3">
          <reference field="0" count="0" selected="0"/>
          <reference field="1" count="1">
            <x v="1"/>
          </reference>
          <reference field="4" count="0" selected="0"/>
        </references>
      </pivotArea>
    </format>
    <format dxfId="1153">
      <pivotArea collapsedLevelsAreSubtotals="1" fieldPosition="0">
        <references count="3">
          <reference field="0" count="0" selected="0"/>
          <reference field="1" count="1">
            <x v="2"/>
          </reference>
          <reference field="4" count="0" selected="0"/>
        </references>
      </pivotArea>
    </format>
    <format dxfId="1152">
      <pivotArea dataOnly="0" labelOnly="1" fieldPosition="0">
        <references count="3">
          <reference field="0" count="0" selected="0"/>
          <reference field="1" count="0"/>
          <reference field="4" count="0" selected="0"/>
        </references>
      </pivotArea>
    </format>
    <format dxfId="1151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150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149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148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147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146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145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144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143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1"/>
          </reference>
          <reference field="4" count="0" selected="0"/>
        </references>
      </pivotArea>
    </format>
    <format dxfId="1142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1141">
      <pivotArea collapsedLevelsAreSubtotals="1" fieldPosition="0">
        <references count="3">
          <reference field="0" count="0" selected="0"/>
          <reference field="1" count="1">
            <x v="0"/>
          </reference>
          <reference field="4" count="0" selected="0"/>
        </references>
      </pivotArea>
    </format>
    <format dxfId="1140">
      <pivotArea collapsedLevelsAreSubtotals="1" fieldPosition="0">
        <references count="3">
          <reference field="0" count="0" selected="0"/>
          <reference field="1" count="1">
            <x v="1"/>
          </reference>
          <reference field="4" count="0" selected="0"/>
        </references>
      </pivotArea>
    </format>
    <format dxfId="1139">
      <pivotArea collapsedLevelsAreSubtotals="1" fieldPosition="0">
        <references count="3">
          <reference field="0" count="0" selected="0"/>
          <reference field="1" count="1">
            <x v="2"/>
          </reference>
          <reference field="4" count="0" selected="0"/>
        </references>
      </pivotArea>
    </format>
    <format dxfId="1138">
      <pivotArea dataOnly="0" labelOnly="1" fieldPosition="0">
        <references count="3">
          <reference field="0" count="0" selected="0"/>
          <reference field="1" count="0"/>
          <reference field="4" count="0" selected="0"/>
        </references>
      </pivotArea>
    </format>
    <format dxfId="1137">
      <pivotArea dataOnly="0" fieldPosition="0">
        <references count="1">
          <reference field="2" count="1">
            <x v="0"/>
          </reference>
        </references>
      </pivotArea>
    </format>
    <format dxfId="1136">
      <pivotArea dataOnly="0" labelOnly="1" outline="0" fieldPosition="0">
        <references count="1">
          <reference field="4294967294" count="3">
            <x v="0"/>
            <x v="1"/>
            <x v="3"/>
          </reference>
        </references>
      </pivotArea>
    </format>
    <format dxfId="113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3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3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32">
      <pivotArea collapsedLevelsAreSubtotals="1" fieldPosition="0">
        <references count="1">
          <reference field="4" count="0"/>
        </references>
      </pivotArea>
    </format>
    <format dxfId="1131">
      <pivotArea dataOnly="0" labelOnly="1" fieldPosition="0">
        <references count="1">
          <reference field="4" count="0"/>
        </references>
      </pivotArea>
    </format>
    <format dxfId="1130">
      <pivotArea collapsedLevelsAreSubtotals="1" fieldPosition="0">
        <references count="1">
          <reference field="4" count="0"/>
        </references>
      </pivotArea>
    </format>
    <format dxfId="1129">
      <pivotArea dataOnly="0" labelOnly="1" fieldPosition="0">
        <references count="1">
          <reference field="4" count="0"/>
        </references>
      </pivotArea>
    </format>
    <format dxfId="1128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127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1"/>
          </reference>
          <reference field="4" count="0" selected="0"/>
        </references>
      </pivotArea>
    </format>
    <format dxfId="1126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1125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1"/>
          </reference>
          <reference field="4" count="0" selected="0"/>
        </references>
      </pivotArea>
    </format>
    <format dxfId="1124">
      <pivotArea outline="0" collapsedLevelsAreSubtotals="1" fieldPosition="0"/>
    </format>
    <format dxfId="1123">
      <pivotArea dataOnly="0" labelOnly="1" fieldPosition="0">
        <references count="1">
          <reference field="4" count="0"/>
        </references>
      </pivotArea>
    </format>
    <format dxfId="1122">
      <pivotArea dataOnly="0" labelOnly="1" grandRow="1" outline="0" fieldPosition="0"/>
    </format>
    <format dxfId="1121">
      <pivotArea dataOnly="0" labelOnly="1" fieldPosition="0">
        <references count="3">
          <reference field="0" count="0" selected="0"/>
          <reference field="1" count="0"/>
          <reference field="4" count="0" selected="0"/>
        </references>
      </pivotArea>
    </format>
    <format dxfId="1120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4" count="0" selected="0"/>
        </references>
      </pivotArea>
    </format>
    <format dxfId="1119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1"/>
          </reference>
          <reference field="4" count="0" selected="0"/>
        </references>
      </pivotArea>
    </format>
    <format dxfId="1118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1117">
      <pivotArea dataOnly="0" labelOnly="1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  <reference field="4" count="0" selected="0"/>
        </references>
      </pivotArea>
    </format>
    <format dxfId="1116">
      <pivotArea dataOnly="0" labelOnly="1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1"/>
          </reference>
          <reference field="3" count="1">
            <x v="1"/>
          </reference>
          <reference field="4" count="0" selected="0"/>
        </references>
      </pivotArea>
    </format>
    <format dxfId="1115">
      <pivotArea dataOnly="0" labelOnly="1" fieldPosition="0">
        <references count="5">
          <reference field="0" count="0" selected="0"/>
          <reference field="1" count="1" selected="0">
            <x v="2"/>
          </reference>
          <reference field="2" count="1" selected="0">
            <x v="2"/>
          </reference>
          <reference field="3" count="2">
            <x v="2"/>
            <x v="3"/>
          </reference>
          <reference field="4" count="0" selected="0"/>
        </references>
      </pivotArea>
    </format>
    <format dxfId="1114">
      <pivotArea collapsedLevelsAreSubtotals="1" fieldPosition="0">
        <references count="2">
          <reference field="0" count="0"/>
          <reference field="4" count="0" selected="0"/>
        </references>
      </pivotArea>
    </format>
    <format dxfId="1113">
      <pivotArea dataOnly="0" labelOnly="1" fieldPosition="0">
        <references count="2">
          <reference field="0" count="0"/>
          <reference field="4" count="0" selected="0"/>
        </references>
      </pivotArea>
    </format>
    <format dxfId="1112">
      <pivotArea dataOnly="0" fieldPosition="0">
        <references count="1">
          <reference field="1" count="1">
            <x v="0"/>
          </reference>
        </references>
      </pivotArea>
    </format>
    <format dxfId="1111">
      <pivotArea dataOnly="0" fieldPosition="0">
        <references count="1">
          <reference field="0" count="0"/>
        </references>
      </pivotArea>
    </format>
    <format dxfId="1110">
      <pivotArea dataOnly="0" fieldPosition="0">
        <references count="1">
          <reference field="4" count="0"/>
        </references>
      </pivotArea>
    </format>
    <format dxfId="1109">
      <pivotArea dataOnly="0" fieldPosition="0">
        <references count="1">
          <reference field="4" count="0"/>
        </references>
      </pivotArea>
    </format>
    <format dxfId="1108">
      <pivotArea dataOnly="0" labelOnly="1" fieldPosition="0">
        <references count="3">
          <reference field="0" count="0" selected="0"/>
          <reference field="1" count="1">
            <x v="1"/>
          </reference>
          <reference field="4" count="0" selected="0"/>
        </references>
      </pivotArea>
    </format>
    <format dxfId="1107">
      <pivotArea dataOnly="0" labelOnly="1" fieldPosition="0">
        <references count="3">
          <reference field="0" count="0" selected="0"/>
          <reference field="1" count="1">
            <x v="2"/>
          </reference>
          <reference field="4" count="0" selected="0"/>
        </references>
      </pivotArea>
    </format>
    <format dxfId="1106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105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104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1103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102">
      <pivotArea collapsedLevelsAreSubtotals="1" fieldPosition="0">
        <references count="3">
          <reference field="0" count="0" selected="0"/>
          <reference field="1" count="1">
            <x v="1"/>
          </reference>
          <reference field="4" count="0" selected="0"/>
        </references>
      </pivotArea>
    </format>
    <format dxfId="1101">
      <pivotArea dataOnly="0" labelOnly="1" fieldPosition="0">
        <references count="3">
          <reference field="0" count="0" selected="0"/>
          <reference field="1" count="1">
            <x v="1"/>
          </reference>
          <reference field="4" count="0" selected="0"/>
        </references>
      </pivotArea>
    </format>
    <format dxfId="1100">
      <pivotArea collapsedLevelsAreSubtotals="1" fieldPosition="0">
        <references count="3">
          <reference field="0" count="0" selected="0"/>
          <reference field="1" count="1">
            <x v="2"/>
          </reference>
          <reference field="4" count="0" selected="0"/>
        </references>
      </pivotArea>
    </format>
    <format dxfId="1099">
      <pivotArea dataOnly="0" labelOnly="1" fieldPosition="0">
        <references count="3">
          <reference field="0" count="0" selected="0"/>
          <reference field="1" count="1">
            <x v="2"/>
          </reference>
          <reference field="4" count="0" selected="0"/>
        </references>
      </pivotArea>
    </format>
    <format dxfId="1098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097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3" showRowHeaders="1" showColHeaders="1" showRowStripes="1" showColStripes="1" showLastColumn="1"/>
  <rowHierarchiesUsage count="5">
    <rowHierarchyUsage hierarchyUsage="18"/>
    <rowHierarchyUsage hierarchyUsage="1"/>
    <rowHierarchyUsage hierarchyUsage="2"/>
    <rowHierarchyUsage hierarchyUsage="3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Zaokretna tablica2" cacheId="9" applyNumberFormats="0" applyBorderFormats="0" applyFontFormats="0" applyPatternFormats="0" applyAlignmentFormats="0" applyWidthHeightFormats="1" dataCaption="Vrijednosti" tag="d1294246-ba06-4469-b603-b2b861ca5ac0" updatedVersion="6" minRefreshableVersion="3" subtotalHiddenItems="1" colGrandTotals="0" itemPrintTitles="1" createdVersion="8" indent="0" outline="1" outlineData="1" multipleFieldFilters="0" rowHeaderCaption="Razred / Skupina / Izvor">
  <location ref="A38:G46" firstHeaderRow="0" firstDataRow="1" firstDataCol="1" rowPageCount="1" colPageCount="1"/>
  <pivotFields count="10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>
      <items count="4">
        <item x="0" e="0"/>
        <item x="1" e="0"/>
        <item x="2" e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3"/>
    <field x="1"/>
    <field x="2"/>
  </rowFields>
  <rowItems count="8">
    <i>
      <x/>
    </i>
    <i r="1">
      <x/>
    </i>
    <i r="2">
      <x/>
    </i>
    <i r="1">
      <x v="1"/>
    </i>
    <i r="2">
      <x v="1"/>
    </i>
    <i r="1">
      <x v="2"/>
    </i>
    <i r="2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0" hier="24" name="[BazaZaUpit].[Konto Broj i Naziv 1].[All]" cap="All"/>
  </pageFields>
  <dataFields count="6">
    <dataField fld="4" subtotal="count" baseField="0" baseItem="0"/>
    <dataField fld="5" subtotal="count" baseField="0" baseItem="0" numFmtId="3"/>
    <dataField fld="6" subtotal="count" baseField="0" baseItem="0" numFmtId="3"/>
    <dataField fld="7" subtotal="count" baseField="0" baseItem="0"/>
    <dataField fld="8" subtotal="count" baseField="0" baseItem="0"/>
    <dataField fld="9" subtotal="count" baseField="0" baseItem="0"/>
  </dataFields>
  <formats count="18">
    <format dxfId="906">
      <pivotArea type="all" dataOnly="0" outline="0" fieldPosition="0"/>
    </format>
    <format dxfId="905">
      <pivotArea type="all" dataOnly="0" outline="0" fieldPosition="0"/>
    </format>
    <format dxfId="904">
      <pivotArea outline="0" collapsedLevelsAreSubtotals="1" fieldPosition="0"/>
    </format>
    <format dxfId="903">
      <pivotArea outline="0" collapsedLevelsAreSubtotals="1" fieldPosition="0"/>
    </format>
    <format dxfId="902">
      <pivotArea type="all" dataOnly="0" outline="0" fieldPosition="0"/>
    </format>
    <format dxfId="901">
      <pivotArea outline="0" collapsedLevelsAreSubtotals="1" fieldPosition="0"/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  <format dxfId="898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897">
      <pivotArea collapsedLevelsAreSubtotals="1" fieldPosition="0">
        <references count="2">
          <reference field="4294967294" count="1" selected="0">
            <x v="4"/>
          </reference>
          <reference field="3" count="0"/>
        </references>
      </pivotArea>
    </format>
    <format dxfId="896">
      <pivotArea collapsedLevelsAreSubtotals="1" fieldPosition="0">
        <references count="3">
          <reference field="4294967294" count="1" selected="0">
            <x v="4"/>
          </reference>
          <reference field="1" count="1">
            <x v="0"/>
          </reference>
          <reference field="3" count="0" selected="0"/>
        </references>
      </pivotArea>
    </format>
    <format dxfId="895">
      <pivotArea collapsedLevelsAreSubtotals="1" fieldPosition="0">
        <references count="4">
          <reference field="4294967294" count="1" selected="0">
            <x v="4"/>
          </reference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894">
      <pivotArea collapsedLevelsAreSubtotals="1" fieldPosition="0">
        <references count="3">
          <reference field="4294967294" count="1" selected="0">
            <x v="4"/>
          </reference>
          <reference field="1" count="1">
            <x v="1"/>
          </reference>
          <reference field="3" count="0" selected="0"/>
        </references>
      </pivotArea>
    </format>
    <format dxfId="893">
      <pivotArea collapsedLevelsAreSubtotals="1" fieldPosition="0">
        <references count="4">
          <reference field="4294967294" count="1" selected="0">
            <x v="4"/>
          </reference>
          <reference field="1" count="1" selected="0">
            <x v="1"/>
          </reference>
          <reference field="2" count="1">
            <x v="1"/>
          </reference>
          <reference field="3" count="0" selected="0"/>
        </references>
      </pivotArea>
    </format>
    <format dxfId="892">
      <pivotArea collapsedLevelsAreSubtotals="1" fieldPosition="0">
        <references count="3">
          <reference field="4294967294" count="1" selected="0">
            <x v="4"/>
          </reference>
          <reference field="1" count="1">
            <x v="2"/>
          </reference>
          <reference field="3" count="0" selected="0"/>
        </references>
      </pivotArea>
    </format>
    <format dxfId="891">
      <pivotArea collapsedLevelsAreSubtotals="1" fieldPosition="0">
        <references count="4">
          <reference field="4294967294" count="1" selected="0">
            <x v="4"/>
          </reference>
          <reference field="1" count="1" selected="0">
            <x v="2"/>
          </reference>
          <reference field="2" count="1">
            <x v="2"/>
          </reference>
          <reference field="3" count="0" selected="0"/>
        </references>
      </pivotArea>
    </format>
    <format dxfId="890">
      <pivotArea field="3" grandRow="1" outline="0" collapsedLevelsAreSubtotals="1" axis="axisRow" fieldPosition="0">
        <references count="1">
          <reference field="4294967294" count="1" selected="0">
            <x v="4"/>
          </reference>
        </references>
      </pivotArea>
    </format>
    <format dxfId="889">
      <pivotArea collapsedLevelsAreSubtotals="1" fieldPosition="0">
        <references count="2">
          <reference field="4294967294" count="1" selected="0">
            <x v="4"/>
          </reference>
          <reference field="3" count="0"/>
        </references>
      </pivotArea>
    </format>
  </formats>
  <pivotHierarchies count="10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18"/>
    <rowHierarchyUsage hierarchyUsage="0"/>
    <rowHierarchyUsage hierarchyUsage="2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8" name="BazaZaUpit" displayName="BazaZaUpit" ref="A2:T235" totalsRowShown="0" headerRowDxfId="43" dataDxfId="41" headerRowBorderDxfId="42" tableBorderDxfId="40" totalsRowBorderDxfId="39">
  <autoFilter ref="A2:T235"/>
  <tableColumns count="20">
    <tableColumn id="1" name="Račun" dataDxfId="38"/>
    <tableColumn id="2" name="Naziv računa" dataDxfId="37"/>
    <tableColumn id="22" name="PRIHODI PO IZVORIMA" dataDxfId="36"/>
    <tableColumn id="3" name="Prihodi 1" dataDxfId="35"/>
    <tableColumn id="4" name="Prihodi 2" dataDxfId="34"/>
    <tableColumn id="13" name="Prihodi 3" dataDxfId="33"/>
    <tableColumn id="18" name="Prihodi 4" dataDxfId="32"/>
    <tableColumn id="19" name="Funkcijska  klasifikacija 1" dataDxfId="31"/>
    <tableColumn id="20" name="Funkcijska  klasifikacija 2" dataDxfId="30"/>
    <tableColumn id="14" name="Plan za 2022. EUR" dataDxfId="29"/>
    <tableColumn id="5" name="IZVRŠENJE 01.01. - 31.12.2022. EUR" dataDxfId="28"/>
    <tableColumn id="15" name="IZVORNI PLAN ILI REBALANS ZA 2023. EUR" dataDxfId="27"/>
    <tableColumn id="25" name="TEKUĆI PLAN ZA 2023." dataDxfId="26"/>
    <tableColumn id="7" name="IZVRŠENJE 01.01. - 31.12.2023. EUR" dataDxfId="25"/>
    <tableColumn id="16" name="Plan za 2024. EUR" dataDxfId="24"/>
    <tableColumn id="17" name="Projekcija za 2025. EUR" dataDxfId="23"/>
    <tableColumn id="6" name="Projekcija za 2026. EUR" dataDxfId="22"/>
    <tableColumn id="8" name="Izvršenje 01.01.-30.06.2022." dataDxfId="21"/>
    <tableColumn id="9" name="IZVORNI / TEKUĆI                           Plan za 2023." dataDxfId="20"/>
    <tableColumn id="10" name="Izvršenje 01.01.-30.06.2023." dataDxfId="1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1" name="KonPlanZADNJI" displayName="KonPlanZADNJI" ref="A1:C88" totalsRowShown="0">
  <autoFilter ref="A1:C88"/>
  <sortState ref="A2:C84">
    <sortCondition ref="A1:A84"/>
  </sortState>
  <tableColumns count="3">
    <tableColumn id="1" name="Račun"/>
    <tableColumn id="2" name="Naziv računa" dataDxfId="1"/>
    <tableColumn id="3" name="Konto Broj i Naziv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2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2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15.xml"/><Relationship Id="rId1" Type="http://schemas.openxmlformats.org/officeDocument/2006/relationships/pivotTable" Target="../pivotTables/pivotTable1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ivotTable" Target="../pivotTables/pivotTable17.xml"/><Relationship Id="rId1" Type="http://schemas.openxmlformats.org/officeDocument/2006/relationships/pivotTable" Target="../pivotTables/pivotTable1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ivotTable" Target="../pivotTables/pivotTable19.xml"/><Relationship Id="rId1" Type="http://schemas.openxmlformats.org/officeDocument/2006/relationships/pivotTable" Target="../pivotTables/pivot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J42" sqref="J42"/>
    </sheetView>
  </sheetViews>
  <sheetFormatPr defaultColWidth="8.85546875" defaultRowHeight="12" x14ac:dyDescent="0.2"/>
  <cols>
    <col min="1" max="1" width="39" style="47" customWidth="1"/>
    <col min="2" max="2" width="13.7109375" style="66" customWidth="1"/>
    <col min="3" max="3" width="15.85546875" style="328" customWidth="1"/>
    <col min="4" max="4" width="16.28515625" style="328" customWidth="1"/>
    <col min="5" max="5" width="13.28515625" style="66" customWidth="1"/>
    <col min="6" max="6" width="10.28515625" style="66" customWidth="1"/>
    <col min="7" max="7" width="10.140625" style="66" customWidth="1"/>
    <col min="8" max="8" width="12.5703125" style="47" bestFit="1" customWidth="1"/>
    <col min="9" max="10" width="10" style="47" bestFit="1" customWidth="1"/>
    <col min="11" max="16384" width="8.85546875" style="47"/>
  </cols>
  <sheetData>
    <row r="1" spans="1:8" hidden="1" x14ac:dyDescent="0.2"/>
    <row r="2" spans="1:8" hidden="1" x14ac:dyDescent="0.2">
      <c r="A2" s="51"/>
      <c r="F2" s="93"/>
      <c r="G2" s="97"/>
      <c r="H2" s="64"/>
    </row>
    <row r="3" spans="1:8" x14ac:dyDescent="0.2">
      <c r="A3" s="50"/>
      <c r="B3" s="96"/>
      <c r="C3" s="105"/>
      <c r="D3" s="105"/>
      <c r="E3" s="96"/>
      <c r="F3" s="96"/>
    </row>
    <row r="4" spans="1:8" x14ac:dyDescent="0.2">
      <c r="A4" s="51" t="s">
        <v>152</v>
      </c>
      <c r="B4" s="51"/>
      <c r="C4" s="332"/>
      <c r="D4" s="332"/>
      <c r="E4" s="51"/>
      <c r="F4" s="93"/>
      <c r="G4" s="97"/>
      <c r="H4" s="64"/>
    </row>
    <row r="5" spans="1:8" x14ac:dyDescent="0.2">
      <c r="A5" s="51"/>
      <c r="B5" s="93"/>
      <c r="C5" s="332"/>
      <c r="D5" s="332"/>
      <c r="E5" s="110"/>
      <c r="F5" s="110"/>
      <c r="G5" s="97"/>
      <c r="H5" s="64"/>
    </row>
    <row r="6" spans="1:8" x14ac:dyDescent="0.2">
      <c r="A6" s="51" t="s">
        <v>319</v>
      </c>
      <c r="B6" s="51"/>
      <c r="C6" s="332"/>
      <c r="D6" s="332"/>
      <c r="E6" s="51"/>
      <c r="F6" s="93"/>
      <c r="G6" s="93"/>
      <c r="H6" s="51"/>
    </row>
    <row r="7" spans="1:8" x14ac:dyDescent="0.2">
      <c r="A7" s="51"/>
      <c r="B7" s="51"/>
      <c r="C7" s="332"/>
      <c r="D7" s="332"/>
      <c r="E7" s="51"/>
      <c r="F7" s="93"/>
      <c r="G7" s="93"/>
      <c r="H7" s="51"/>
    </row>
    <row r="8" spans="1:8" x14ac:dyDescent="0.2">
      <c r="A8" s="51" t="s">
        <v>320</v>
      </c>
      <c r="B8" s="51"/>
      <c r="C8" s="332"/>
      <c r="D8" s="332"/>
      <c r="E8" s="51"/>
      <c r="F8" s="93"/>
      <c r="G8" s="93"/>
      <c r="H8" s="51"/>
    </row>
    <row r="9" spans="1:8" x14ac:dyDescent="0.2">
      <c r="A9" s="50"/>
      <c r="B9" s="96"/>
      <c r="C9" s="105"/>
      <c r="D9" s="105"/>
      <c r="E9" s="96"/>
      <c r="F9" s="96"/>
    </row>
    <row r="10" spans="1:8" ht="41.25" customHeight="1" x14ac:dyDescent="0.2">
      <c r="A10" s="163" t="s">
        <v>288</v>
      </c>
      <c r="B10" s="162" t="s">
        <v>329</v>
      </c>
      <c r="C10" s="334" t="s">
        <v>339</v>
      </c>
      <c r="D10" s="334" t="s">
        <v>327</v>
      </c>
      <c r="E10" s="162" t="s">
        <v>340</v>
      </c>
      <c r="F10" s="162" t="s">
        <v>357</v>
      </c>
      <c r="G10" s="162" t="s">
        <v>357</v>
      </c>
    </row>
    <row r="11" spans="1:8" x14ac:dyDescent="0.2">
      <c r="A11" s="164"/>
      <c r="B11" s="164" t="s">
        <v>299</v>
      </c>
      <c r="C11" s="335" t="s">
        <v>300</v>
      </c>
      <c r="D11" s="335" t="s">
        <v>301</v>
      </c>
      <c r="E11" s="164" t="s">
        <v>302</v>
      </c>
      <c r="F11" s="218" t="s">
        <v>304</v>
      </c>
      <c r="G11" s="218" t="s">
        <v>303</v>
      </c>
    </row>
    <row r="12" spans="1:8" s="48" customFormat="1" ht="84.75" hidden="1" x14ac:dyDescent="0.25">
      <c r="A12" s="98" t="s">
        <v>115</v>
      </c>
      <c r="B12" s="355" t="s">
        <v>337</v>
      </c>
      <c r="C12" s="356" t="s">
        <v>330</v>
      </c>
      <c r="D12" s="356" t="s">
        <v>331</v>
      </c>
      <c r="E12" s="355" t="s">
        <v>332</v>
      </c>
      <c r="F12" s="355" t="s">
        <v>368</v>
      </c>
      <c r="G12" s="239" t="s">
        <v>365</v>
      </c>
      <c r="H12"/>
    </row>
    <row r="13" spans="1:8" ht="15" x14ac:dyDescent="0.25">
      <c r="A13" s="92" t="s">
        <v>305</v>
      </c>
      <c r="B13" s="240">
        <v>10836049.139999997</v>
      </c>
      <c r="C13" s="329">
        <v>14309246.960000001</v>
      </c>
      <c r="D13" s="329">
        <v>11147424.960000001</v>
      </c>
      <c r="E13" s="201">
        <v>11030221.040000005</v>
      </c>
      <c r="F13" s="382">
        <v>101.79190678716327</v>
      </c>
      <c r="G13" s="390">
        <v>98.948600951156379</v>
      </c>
      <c r="H13"/>
    </row>
    <row r="14" spans="1:8" ht="15" x14ac:dyDescent="0.25">
      <c r="A14" s="86" t="s">
        <v>306</v>
      </c>
      <c r="B14" s="241">
        <v>0</v>
      </c>
      <c r="C14" s="330">
        <v>0</v>
      </c>
      <c r="D14" s="330">
        <v>0</v>
      </c>
      <c r="E14" s="202">
        <v>0</v>
      </c>
      <c r="F14" s="383"/>
      <c r="G14" s="391">
        <v>0</v>
      </c>
      <c r="H14"/>
    </row>
    <row r="15" spans="1:8" ht="15" x14ac:dyDescent="0.25">
      <c r="A15" s="380" t="s">
        <v>153</v>
      </c>
      <c r="B15" s="242">
        <v>10836049.139999999</v>
      </c>
      <c r="C15" s="331">
        <v>14309246.960000001</v>
      </c>
      <c r="D15" s="331">
        <v>11147424.960000001</v>
      </c>
      <c r="E15" s="243">
        <v>11030221.040000003</v>
      </c>
      <c r="F15" s="384">
        <v>101.79190678716323</v>
      </c>
      <c r="G15" s="392">
        <v>98.948600951156365</v>
      </c>
      <c r="H15"/>
    </row>
    <row r="16" spans="1:8" hidden="1" x14ac:dyDescent="0.2">
      <c r="B16" s="47"/>
      <c r="E16" s="47"/>
      <c r="F16" s="385"/>
    </row>
    <row r="17" spans="1:8" hidden="1" x14ac:dyDescent="0.2">
      <c r="B17" s="47"/>
      <c r="E17" s="47"/>
      <c r="F17" s="385"/>
    </row>
    <row r="18" spans="1:8" hidden="1" x14ac:dyDescent="0.2">
      <c r="B18" s="47"/>
      <c r="E18" s="47"/>
      <c r="F18" s="385"/>
    </row>
    <row r="19" spans="1:8" hidden="1" x14ac:dyDescent="0.2">
      <c r="B19" s="47"/>
      <c r="E19" s="47"/>
      <c r="F19" s="385"/>
    </row>
    <row r="20" spans="1:8" hidden="1" x14ac:dyDescent="0.2">
      <c r="B20" s="47"/>
      <c r="E20" s="47"/>
      <c r="F20" s="385"/>
    </row>
    <row r="21" spans="1:8" hidden="1" x14ac:dyDescent="0.2">
      <c r="B21" s="47"/>
      <c r="E21" s="47"/>
      <c r="F21" s="385"/>
    </row>
    <row r="22" spans="1:8" hidden="1" x14ac:dyDescent="0.2">
      <c r="B22" s="47"/>
      <c r="E22" s="47"/>
      <c r="F22" s="385"/>
    </row>
    <row r="23" spans="1:8" hidden="1" x14ac:dyDescent="0.2">
      <c r="B23" s="47"/>
      <c r="E23" s="47"/>
      <c r="F23" s="385"/>
    </row>
    <row r="24" spans="1:8" hidden="1" x14ac:dyDescent="0.2">
      <c r="B24" s="47"/>
      <c r="E24" s="47"/>
      <c r="F24" s="385"/>
    </row>
    <row r="25" spans="1:8" hidden="1" x14ac:dyDescent="0.2">
      <c r="B25" s="47"/>
      <c r="E25" s="47"/>
      <c r="F25" s="385"/>
    </row>
    <row r="26" spans="1:8" s="61" customFormat="1" ht="84.75" hidden="1" x14ac:dyDescent="0.25">
      <c r="A26" s="90" t="s">
        <v>115</v>
      </c>
      <c r="B26" s="200" t="s">
        <v>337</v>
      </c>
      <c r="C26" s="342" t="s">
        <v>330</v>
      </c>
      <c r="D26" s="342" t="s">
        <v>331</v>
      </c>
      <c r="E26" s="200" t="s">
        <v>332</v>
      </c>
      <c r="F26" s="386" t="s">
        <v>368</v>
      </c>
      <c r="G26" s="238" t="s">
        <v>365</v>
      </c>
      <c r="H26"/>
    </row>
    <row r="27" spans="1:8" ht="15" x14ac:dyDescent="0.25">
      <c r="A27" s="86" t="s">
        <v>307</v>
      </c>
      <c r="B27" s="87">
        <v>9846414.5099999979</v>
      </c>
      <c r="C27" s="343">
        <v>10642122</v>
      </c>
      <c r="D27" s="343">
        <v>10351122</v>
      </c>
      <c r="E27" s="87">
        <v>10185574.580000004</v>
      </c>
      <c r="F27" s="387">
        <v>103.44450327228816</v>
      </c>
      <c r="G27" s="87">
        <v>98.400681394731933</v>
      </c>
      <c r="H27"/>
    </row>
    <row r="28" spans="1:8" ht="15" x14ac:dyDescent="0.25">
      <c r="A28" s="86" t="s">
        <v>308</v>
      </c>
      <c r="B28" s="87">
        <v>1196292.72</v>
      </c>
      <c r="C28" s="343">
        <v>3763976</v>
      </c>
      <c r="D28" s="343">
        <v>893154</v>
      </c>
      <c r="E28" s="87">
        <v>876743.44000000006</v>
      </c>
      <c r="F28" s="387">
        <v>73.288370424924096</v>
      </c>
      <c r="G28" s="87">
        <v>98.162628169386252</v>
      </c>
      <c r="H28"/>
    </row>
    <row r="29" spans="1:8" ht="15" x14ac:dyDescent="0.25">
      <c r="A29" s="379" t="s">
        <v>154</v>
      </c>
      <c r="B29" s="91">
        <v>11042707.229999999</v>
      </c>
      <c r="C29" s="344">
        <v>14406098</v>
      </c>
      <c r="D29" s="344">
        <v>11244276</v>
      </c>
      <c r="E29" s="91">
        <v>11062318.020000003</v>
      </c>
      <c r="F29" s="388">
        <v>100.17759041864957</v>
      </c>
      <c r="G29" s="91">
        <v>98.381772379119852</v>
      </c>
      <c r="H29"/>
    </row>
    <row r="30" spans="1:8" x14ac:dyDescent="0.2">
      <c r="A30" s="50"/>
      <c r="B30" s="96"/>
      <c r="C30" s="105"/>
      <c r="D30" s="105"/>
      <c r="E30" s="96"/>
      <c r="F30" s="389"/>
      <c r="H30" s="104"/>
    </row>
    <row r="31" spans="1:8" x14ac:dyDescent="0.2">
      <c r="A31" s="146" t="s">
        <v>155</v>
      </c>
      <c r="B31" s="147">
        <f>GETPIVOTDATA("[Measures].[IZVRŠENJE 01.01. - 31.12.2022]",$A$12)-GETPIVOTDATA("[Measures].[IZVRŠENJE 01.01. - 31.12.2022]",$A$26)</f>
        <v>-206658.08999999985</v>
      </c>
      <c r="C31" s="345">
        <f>GETPIVOTDATA("[Measures].[IZVORNI PLAN ILI REBALANS ZA 2023]",$A$12)-GETPIVOTDATA("[Measures].[IZVORNI PLAN ILI REBALANS ZA 2023]",$A$26)</f>
        <v>-96851.039999999106</v>
      </c>
      <c r="D31" s="345">
        <f>GETPIVOTDATA("[Measures].[TEKUĆI PLAN ZA 2023]",$A$12)-GETPIVOTDATA("[Measures].[TEKUĆI PLAN ZA 2023]",$A$26)</f>
        <v>-96851.039999999106</v>
      </c>
      <c r="E31" s="147">
        <f>GETPIVOTDATA("[Measures].[IZVRŠENJE 01.01. - 31.12.2023]",$A$12)-GETPIVOTDATA("[Measures].[IZVRŠENJE 01.01. - 31.12.2023]",$A$26)</f>
        <v>-32096.980000000447</v>
      </c>
      <c r="F31" s="254">
        <f>IFERROR(E31/B31*100,0)</f>
        <v>15.531441329008929</v>
      </c>
      <c r="G31" s="254">
        <f>IFERROR(D31/C31*100,0)</f>
        <v>100</v>
      </c>
    </row>
    <row r="32" spans="1:8" hidden="1" x14ac:dyDescent="0.2">
      <c r="A32" s="50"/>
      <c r="B32" s="111"/>
      <c r="C32" s="346"/>
      <c r="D32" s="346"/>
      <c r="E32" s="112"/>
      <c r="F32" s="112"/>
    </row>
    <row r="33" spans="1:8" hidden="1" x14ac:dyDescent="0.2">
      <c r="A33" s="50"/>
      <c r="B33" s="111"/>
      <c r="C33" s="346"/>
      <c r="D33" s="346"/>
      <c r="E33" s="112"/>
      <c r="F33" s="112"/>
    </row>
    <row r="34" spans="1:8" x14ac:dyDescent="0.2">
      <c r="A34" s="50"/>
      <c r="B34" s="111"/>
      <c r="C34" s="346"/>
      <c r="D34" s="346"/>
      <c r="E34" s="112"/>
      <c r="F34" s="112"/>
    </row>
    <row r="35" spans="1:8" x14ac:dyDescent="0.2">
      <c r="A35" s="51" t="s">
        <v>321</v>
      </c>
      <c r="B35" s="51"/>
      <c r="C35" s="332"/>
      <c r="D35" s="332"/>
      <c r="E35" s="51"/>
      <c r="F35" s="93"/>
      <c r="G35" s="93"/>
      <c r="H35" s="51"/>
    </row>
    <row r="36" spans="1:8" x14ac:dyDescent="0.2">
      <c r="A36" s="50"/>
      <c r="B36" s="111"/>
      <c r="C36" s="346"/>
      <c r="D36" s="346"/>
      <c r="E36" s="112"/>
      <c r="F36" s="112"/>
    </row>
    <row r="37" spans="1:8" ht="36" x14ac:dyDescent="0.2">
      <c r="A37" s="163" t="s">
        <v>288</v>
      </c>
      <c r="B37" s="162" t="s">
        <v>329</v>
      </c>
      <c r="C37" s="334" t="s">
        <v>339</v>
      </c>
      <c r="D37" s="334" t="s">
        <v>327</v>
      </c>
      <c r="E37" s="162" t="s">
        <v>340</v>
      </c>
      <c r="F37" s="162" t="s">
        <v>357</v>
      </c>
      <c r="G37" s="162" t="s">
        <v>357</v>
      </c>
    </row>
    <row r="38" spans="1:8" x14ac:dyDescent="0.2">
      <c r="A38" s="164"/>
      <c r="B38" s="164" t="s">
        <v>299</v>
      </c>
      <c r="C38" s="335" t="s">
        <v>300</v>
      </c>
      <c r="D38" s="335" t="s">
        <v>301</v>
      </c>
      <c r="E38" s="164" t="s">
        <v>302</v>
      </c>
      <c r="F38" s="218" t="s">
        <v>304</v>
      </c>
      <c r="G38" s="218" t="s">
        <v>303</v>
      </c>
    </row>
    <row r="39" spans="1:8" hidden="1" x14ac:dyDescent="0.2">
      <c r="B39" s="47"/>
      <c r="E39" s="47"/>
    </row>
    <row r="40" spans="1:8" hidden="1" x14ac:dyDescent="0.2">
      <c r="B40" s="47"/>
      <c r="E40" s="47"/>
    </row>
    <row r="41" spans="1:8" s="61" customFormat="1" ht="84.75" hidden="1" x14ac:dyDescent="0.25">
      <c r="A41" s="84" t="s">
        <v>288</v>
      </c>
      <c r="B41" s="85" t="s">
        <v>337</v>
      </c>
      <c r="C41" s="347" t="s">
        <v>330</v>
      </c>
      <c r="D41" s="347" t="s">
        <v>331</v>
      </c>
      <c r="E41" s="85" t="s">
        <v>332</v>
      </c>
      <c r="F41" s="85" t="s">
        <v>368</v>
      </c>
      <c r="G41" s="85" t="s">
        <v>365</v>
      </c>
      <c r="H41"/>
    </row>
    <row r="42" spans="1:8" ht="24.75" x14ac:dyDescent="0.25">
      <c r="A42" s="86" t="s">
        <v>309</v>
      </c>
      <c r="B42" s="87">
        <v>0</v>
      </c>
      <c r="C42" s="343">
        <v>0</v>
      </c>
      <c r="D42" s="343">
        <v>0</v>
      </c>
      <c r="E42" s="87">
        <v>0</v>
      </c>
      <c r="F42" s="87"/>
      <c r="G42" s="87">
        <v>0</v>
      </c>
      <c r="H42"/>
    </row>
    <row r="43" spans="1:8" hidden="1" x14ac:dyDescent="0.2">
      <c r="B43" s="47"/>
      <c r="E43" s="47"/>
      <c r="H43" s="104"/>
    </row>
    <row r="44" spans="1:8" hidden="1" x14ac:dyDescent="0.2">
      <c r="B44" s="47"/>
      <c r="E44" s="47"/>
      <c r="H44" s="104"/>
    </row>
    <row r="45" spans="1:8" hidden="1" x14ac:dyDescent="0.2">
      <c r="B45" s="47"/>
      <c r="E45" s="47"/>
      <c r="H45" s="104"/>
    </row>
    <row r="46" spans="1:8" ht="84.75" hidden="1" x14ac:dyDescent="0.25">
      <c r="A46" s="84" t="s">
        <v>115</v>
      </c>
      <c r="B46" s="85" t="s">
        <v>337</v>
      </c>
      <c r="C46" s="347" t="s">
        <v>330</v>
      </c>
      <c r="D46" s="347" t="s">
        <v>331</v>
      </c>
      <c r="E46" s="85" t="s">
        <v>332</v>
      </c>
      <c r="F46" s="85" t="s">
        <v>368</v>
      </c>
      <c r="G46" s="85" t="s">
        <v>365</v>
      </c>
      <c r="H46"/>
    </row>
    <row r="47" spans="1:8" ht="24.75" x14ac:dyDescent="0.25">
      <c r="A47" s="86" t="s">
        <v>310</v>
      </c>
      <c r="B47" s="87">
        <v>0</v>
      </c>
      <c r="C47" s="343">
        <v>0</v>
      </c>
      <c r="D47" s="343">
        <v>0</v>
      </c>
      <c r="E47" s="87">
        <v>0</v>
      </c>
      <c r="F47" s="87"/>
      <c r="G47" s="87">
        <v>0</v>
      </c>
      <c r="H47"/>
    </row>
    <row r="48" spans="1:8" hidden="1" x14ac:dyDescent="0.2">
      <c r="B48" s="47"/>
      <c r="E48" s="47"/>
      <c r="F48" s="112"/>
      <c r="H48" s="104"/>
    </row>
    <row r="49" spans="1:8" hidden="1" x14ac:dyDescent="0.2">
      <c r="B49" s="47"/>
      <c r="E49" s="47"/>
      <c r="F49" s="112"/>
      <c r="H49" s="104"/>
    </row>
    <row r="50" spans="1:8" hidden="1" x14ac:dyDescent="0.2">
      <c r="B50" s="47"/>
      <c r="E50" s="47"/>
      <c r="F50" s="112"/>
      <c r="H50" s="104"/>
    </row>
    <row r="51" spans="1:8" ht="120.75" hidden="1" x14ac:dyDescent="0.25">
      <c r="A51" s="84" t="s">
        <v>115</v>
      </c>
      <c r="B51" s="85" t="s">
        <v>338</v>
      </c>
      <c r="C51" s="347" t="s">
        <v>333</v>
      </c>
      <c r="D51" s="347" t="s">
        <v>334</v>
      </c>
      <c r="E51" s="85" t="s">
        <v>335</v>
      </c>
      <c r="F51" s="85" t="s">
        <v>336</v>
      </c>
      <c r="G51" s="85" t="s">
        <v>366</v>
      </c>
      <c r="H51"/>
    </row>
    <row r="52" spans="1:8" ht="15" x14ac:dyDescent="0.25">
      <c r="A52" s="86" t="s">
        <v>132</v>
      </c>
      <c r="B52" s="87">
        <v>303509.13</v>
      </c>
      <c r="C52" s="343">
        <v>96851.04</v>
      </c>
      <c r="D52" s="343">
        <v>96851.04</v>
      </c>
      <c r="E52" s="87">
        <v>96851.04</v>
      </c>
      <c r="F52" s="87">
        <v>31.910420618977753</v>
      </c>
      <c r="G52" s="393">
        <v>100</v>
      </c>
      <c r="H52"/>
    </row>
    <row r="53" spans="1:8" hidden="1" x14ac:dyDescent="0.2">
      <c r="B53" s="47"/>
      <c r="E53" s="47"/>
      <c r="G53" s="104"/>
      <c r="H53" s="104"/>
    </row>
    <row r="54" spans="1:8" ht="120.75" hidden="1" x14ac:dyDescent="0.25">
      <c r="A54" s="84" t="s">
        <v>115</v>
      </c>
      <c r="B54" s="85" t="s">
        <v>341</v>
      </c>
      <c r="C54" s="347" t="s">
        <v>346</v>
      </c>
      <c r="D54" s="347" t="s">
        <v>347</v>
      </c>
      <c r="E54" s="85" t="s">
        <v>348</v>
      </c>
      <c r="F54" s="85" t="s">
        <v>349</v>
      </c>
      <c r="G54" s="85" t="s">
        <v>367</v>
      </c>
      <c r="H54"/>
    </row>
    <row r="55" spans="1:8" ht="15" x14ac:dyDescent="0.25">
      <c r="A55" s="86" t="s">
        <v>133</v>
      </c>
      <c r="B55" s="87">
        <v>96851.04</v>
      </c>
      <c r="C55" s="343">
        <v>0</v>
      </c>
      <c r="D55" s="343">
        <v>0</v>
      </c>
      <c r="E55" s="87">
        <v>64754.06</v>
      </c>
      <c r="F55" s="87">
        <v>66.859436924993261</v>
      </c>
      <c r="G55" s="87">
        <v>0</v>
      </c>
      <c r="H55"/>
    </row>
    <row r="56" spans="1:8" x14ac:dyDescent="0.2">
      <c r="B56" s="47"/>
      <c r="E56" s="47"/>
      <c r="H56" s="104"/>
    </row>
    <row r="57" spans="1:8" hidden="1" x14ac:dyDescent="0.2">
      <c r="A57" s="48"/>
      <c r="E57" s="47"/>
      <c r="F57" s="114"/>
      <c r="H57" s="104"/>
    </row>
    <row r="58" spans="1:8" hidden="1" x14ac:dyDescent="0.2">
      <c r="A58" s="48"/>
      <c r="E58" s="47"/>
      <c r="F58" s="114"/>
      <c r="H58" s="104"/>
    </row>
    <row r="59" spans="1:8" x14ac:dyDescent="0.2">
      <c r="A59" s="146" t="s">
        <v>156</v>
      </c>
      <c r="B59" s="147">
        <f>GETPIVOTDATA("[Measures].[IZVRŠENJE 01.01. - 31.12.2022]",$A$41,"[BazaZaUpit].[Konto Broj i Naziv 1]","[BazaZaUpit].[Konto Broj i Naziv 1].&amp;[8 Primici od financijske imovine i zaduživanja]")-GETPIVOTDATA("[Measures].[IZVRŠENJE 01.01. - 31.12.2022]",$A$46,"[BazaZaUpit].[Konto Broj i Naziv 1]","[BazaZaUpit].[Konto Broj i Naziv 1].&amp;[5 Izdaci za financijsku imovinu i otplate zajmova]")+GETPIVOTDATA("[Measures].[IZVRŠENJE 01.01. - 31.12.2022 (9211 Prij. sred. iz Pret.)]",$A$51,"[BazaZaUpit].[Konto Broj i Naziv 4]","[BazaZaUpit].[Konto Broj i Naziv 4].&amp;[9211 PRIJENOS SREDSTAVA IZ PRETHODNE GODINE]")-GETPIVOTDATA("[Measures].[IZVRŠENJE 01.01. - 31.12.2022 (9212 Prij. sred. u Sljed.)]",$A$54,"[BazaZaUpit].[Konto Broj i Naziv 4]","[BazaZaUpit].[Konto Broj i Naziv 4].&amp;[9212 PRIJENOS SREDSTAVA U SLJEDEĆU GODINU]")</f>
        <v>206658.09000000003</v>
      </c>
      <c r="C59" s="345">
        <f>GETPIVOTDATA("[Measures].[IZVORNI PLAN ILI REBALANS ZA 2023]",$A$41,"[BazaZaUpit].[Konto Broj i Naziv 1]","[BazaZaUpit].[Konto Broj i Naziv 1].&amp;[8 Primici od financijske imovine i zaduživanja]")-GETPIVOTDATA("[Measures].[IZVORNI PLAN ILI REBALANS ZA 2023]",$A$46,"[BazaZaUpit].[Konto Broj i Naziv 1]","[BazaZaUpit].[Konto Broj i Naziv 1].&amp;[5 Izdaci za financijsku imovinu i otplate zajmova]")+GETPIVOTDATA("[Measures].[IZVORNI PLAN ILI REBALANS ZA 2023 (9211 Prij. sred. iz Preth.)]",$A$51,"[BazaZaUpit].[Konto Broj i Naziv 4]","[BazaZaUpit].[Konto Broj i Naziv 4].&amp;[9211 PRIJENOS SREDSTAVA IZ PRETHODNE GODINE]")-GETPIVOTDATA("[Measures].[IZVORNI PLAN ILI REBALANS ZA 2023 (9212 Prij. sred. u Sljed.)]",$A$54,"[BazaZaUpit].[Konto Broj i Naziv 4]","[BazaZaUpit].[Konto Broj i Naziv 4].&amp;[9212 PRIJENOS SREDSTAVA U SLJEDEĆU GODINU]")</f>
        <v>96851.04</v>
      </c>
      <c r="D59" s="345">
        <f>GETPIVOTDATA("[Measures].[TEKUĆI PLAN ZA 2023]",$A$41,"[BazaZaUpit].[Konto Broj i Naziv 1]","[BazaZaUpit].[Konto Broj i Naziv 1].&amp;[8 Primici od financijske imovine i zaduživanja]")-GETPIVOTDATA("[Measures].[TEKUĆI PLAN ZA 2023]",$A$46,"[BazaZaUpit].[Konto Broj i Naziv 1]","[BazaZaUpit].[Konto Broj i Naziv 1].&amp;[5 Izdaci za financijsku imovinu i otplate zajmova]")+GETPIVOTDATA("[Measures].[TEKUĆI PLAN ZA 2023 (9211 Prij. sred. iz Preth.)]",$A$51,"[BazaZaUpit].[Konto Broj i Naziv 4]","[BazaZaUpit].[Konto Broj i Naziv 4].&amp;[9211 PRIJENOS SREDSTAVA IZ PRETHODNE GODINE]")-GETPIVOTDATA("[Measures].[TEKUĆI PLAN ZA 2023 (9212 Prij. sred. u Sljed.)]",$A$54,"[BazaZaUpit].[Konto Broj i Naziv 4]","[BazaZaUpit].[Konto Broj i Naziv 4].&amp;[9212 PRIJENOS SREDSTAVA U SLJEDEĆU GODINU]")</f>
        <v>96851.04</v>
      </c>
      <c r="E59" s="147">
        <f>GETPIVOTDATA("[Measures].[IZVRŠENJE 01.01. - 31.12.2023]",$A$41,"[BazaZaUpit].[Konto Broj i Naziv 1]","[BazaZaUpit].[Konto Broj i Naziv 1].&amp;[8 Primici od financijske imovine i zaduživanja]")-GETPIVOTDATA("[Measures].[IZVRŠENJE 01.01. - 31.12.2023]",$A$46,"[BazaZaUpit].[Konto Broj i Naziv 1]","[BazaZaUpit].[Konto Broj i Naziv 1].&amp;[5 Izdaci za financijsku imovinu i otplate zajmova]")+GETPIVOTDATA("[Measures].[IZVRŠENJE 01.01. - 31.12.2023 (9211 Prij. sred. iz Preth.)]",$A$51,"[BazaZaUpit].[Konto Broj i Naziv 4]","[BazaZaUpit].[Konto Broj i Naziv 4].&amp;[9211 PRIJENOS SREDSTAVA IZ PRETHODNE GODINE]")-GETPIVOTDATA("[Measures].[IZVRŠENJE 01.01. - 31.12.2023 (9212 Prij. sred. u Sljed.)]",$A$54,"[BazaZaUpit].[Konto Broj i Naziv 4]","[BazaZaUpit].[Konto Broj i Naziv 4].&amp;[9212 PRIJENOS SREDSTAVA U SLJEDEĆU GODINU]")</f>
        <v>32096.979999999996</v>
      </c>
      <c r="F59" s="147"/>
      <c r="G59" s="147"/>
    </row>
    <row r="60" spans="1:8" x14ac:dyDescent="0.2">
      <c r="A60" s="146" t="s">
        <v>157</v>
      </c>
      <c r="B60" s="147">
        <f>B31+B59</f>
        <v>0</v>
      </c>
      <c r="C60" s="345">
        <f>C31+C59</f>
        <v>8.8766682893037796E-10</v>
      </c>
      <c r="D60" s="345">
        <f>D31+D59</f>
        <v>8.8766682893037796E-10</v>
      </c>
      <c r="E60" s="147">
        <f>E31+E59</f>
        <v>-4.5110937207937241E-10</v>
      </c>
      <c r="F60" s="147"/>
      <c r="G60" s="147"/>
    </row>
    <row r="61" spans="1:8" x14ac:dyDescent="0.2">
      <c r="A61" s="113"/>
      <c r="B61" s="114"/>
      <c r="C61" s="348"/>
      <c r="D61" s="348"/>
      <c r="E61" s="114"/>
      <c r="F61" s="114"/>
    </row>
    <row r="62" spans="1:8" x14ac:dyDescent="0.2">
      <c r="A62" s="115"/>
      <c r="B62" s="114"/>
      <c r="C62" s="348"/>
      <c r="D62" s="348"/>
      <c r="E62" s="114"/>
      <c r="F62" s="114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6"/>
  <sheetViews>
    <sheetView showGridLines="0" zoomScaleNormal="100" zoomScaleSheetLayoutView="70" workbookViewId="0">
      <pane xSplit="1" ySplit="13" topLeftCell="B64" activePane="bottomRight" state="frozen"/>
      <selection pane="topRight" activeCell="B1" sqref="B1"/>
      <selection pane="bottomLeft" activeCell="A14" sqref="A14"/>
      <selection pane="bottomRight" activeCell="I99" sqref="I99"/>
    </sheetView>
  </sheetViews>
  <sheetFormatPr defaultColWidth="8.85546875" defaultRowHeight="12" x14ac:dyDescent="0.2"/>
  <cols>
    <col min="1" max="1" width="60.7109375" style="47" customWidth="1"/>
    <col min="2" max="6" width="13.7109375" style="66" customWidth="1"/>
    <col min="7" max="8" width="13.7109375" style="47" customWidth="1"/>
    <col min="9" max="9" width="9.85546875" style="47" bestFit="1" customWidth="1"/>
    <col min="10" max="15" width="8.85546875" style="47" customWidth="1"/>
    <col min="16" max="16" width="0.5703125" style="47" customWidth="1"/>
    <col min="17" max="16384" width="8.85546875" style="47"/>
  </cols>
  <sheetData>
    <row r="1" spans="1:8" x14ac:dyDescent="0.2">
      <c r="A1" s="51" t="s">
        <v>289</v>
      </c>
      <c r="B1" s="93"/>
      <c r="C1" s="93"/>
      <c r="D1" s="93"/>
      <c r="E1" s="93"/>
      <c r="F1" s="97"/>
      <c r="G1" s="109"/>
      <c r="H1" s="109"/>
    </row>
    <row r="2" spans="1:8" x14ac:dyDescent="0.2">
      <c r="A2" s="50"/>
      <c r="B2" s="96"/>
      <c r="C2" s="96"/>
      <c r="D2" s="96"/>
      <c r="E2" s="96"/>
      <c r="G2" s="104"/>
      <c r="H2" s="104"/>
    </row>
    <row r="3" spans="1:8" x14ac:dyDescent="0.2">
      <c r="A3" s="51" t="s">
        <v>356</v>
      </c>
      <c r="B3" s="93"/>
      <c r="C3" s="93"/>
      <c r="D3" s="93"/>
      <c r="E3" s="93"/>
      <c r="F3" s="97"/>
      <c r="G3" s="109"/>
      <c r="H3" s="109"/>
    </row>
    <row r="4" spans="1:8" x14ac:dyDescent="0.2">
      <c r="A4" s="51"/>
      <c r="B4" s="93"/>
      <c r="C4" s="93"/>
      <c r="D4" s="93"/>
      <c r="E4" s="93"/>
      <c r="F4" s="97"/>
      <c r="G4" s="109"/>
      <c r="H4" s="109"/>
    </row>
    <row r="5" spans="1:8" hidden="1" x14ac:dyDescent="0.2">
      <c r="A5" s="51"/>
      <c r="B5" s="93"/>
      <c r="C5" s="93"/>
      <c r="D5" s="93"/>
      <c r="E5" s="93"/>
      <c r="F5" s="97"/>
      <c r="G5" s="109"/>
      <c r="H5" s="109"/>
    </row>
    <row r="6" spans="1:8" hidden="1" x14ac:dyDescent="0.2">
      <c r="A6" s="51"/>
      <c r="B6" s="93"/>
      <c r="C6" s="93"/>
      <c r="D6" s="93"/>
      <c r="E6" s="93"/>
      <c r="F6" s="97"/>
      <c r="G6" s="109"/>
      <c r="H6" s="109"/>
    </row>
    <row r="7" spans="1:8" hidden="1" x14ac:dyDescent="0.2">
      <c r="A7" s="51"/>
      <c r="B7" s="93"/>
      <c r="C7" s="93"/>
      <c r="D7" s="93"/>
      <c r="E7" s="93"/>
      <c r="F7" s="97"/>
      <c r="G7" s="109"/>
      <c r="H7" s="109"/>
    </row>
    <row r="8" spans="1:8" ht="36" x14ac:dyDescent="0.2">
      <c r="A8" s="218" t="s">
        <v>323</v>
      </c>
      <c r="B8" s="162" t="s">
        <v>329</v>
      </c>
      <c r="C8" s="334" t="s">
        <v>339</v>
      </c>
      <c r="D8" s="334" t="s">
        <v>327</v>
      </c>
      <c r="E8" s="162" t="s">
        <v>340</v>
      </c>
      <c r="F8" s="162" t="s">
        <v>357</v>
      </c>
      <c r="G8" s="162" t="s">
        <v>357</v>
      </c>
    </row>
    <row r="9" spans="1:8" x14ac:dyDescent="0.2">
      <c r="A9" s="164" t="s">
        <v>363</v>
      </c>
      <c r="B9" s="164" t="s">
        <v>299</v>
      </c>
      <c r="C9" s="335" t="s">
        <v>300</v>
      </c>
      <c r="D9" s="335" t="s">
        <v>301</v>
      </c>
      <c r="E9" s="164" t="s">
        <v>302</v>
      </c>
      <c r="F9" s="218" t="s">
        <v>304</v>
      </c>
      <c r="G9" s="218" t="s">
        <v>303</v>
      </c>
    </row>
    <row r="10" spans="1:8" ht="28.15" hidden="1" customHeight="1" x14ac:dyDescent="0.25">
      <c r="A10"/>
      <c r="B10" s="116"/>
      <c r="C10" s="116"/>
      <c r="D10" s="116"/>
      <c r="E10" s="116"/>
      <c r="F10" s="116"/>
      <c r="G10"/>
      <c r="H10"/>
    </row>
    <row r="11" spans="1:8" ht="36" hidden="1" customHeight="1" x14ac:dyDescent="0.25">
      <c r="A11" s="68" t="s">
        <v>265</v>
      </c>
      <c r="B11" s="67" t="s" vm="1">
        <v>266</v>
      </c>
      <c r="C11" s="116"/>
      <c r="D11" s="116"/>
      <c r="E11" s="116"/>
      <c r="F11" s="116"/>
      <c r="G11"/>
      <c r="H11"/>
    </row>
    <row r="12" spans="1:8" ht="13.9" hidden="1" customHeight="1" x14ac:dyDescent="0.25">
      <c r="A12"/>
      <c r="B12" s="116"/>
      <c r="C12" s="116"/>
      <c r="D12" s="116"/>
      <c r="E12" s="116"/>
      <c r="F12" s="116"/>
      <c r="G12"/>
      <c r="H12"/>
    </row>
    <row r="13" spans="1:8" ht="22.9" hidden="1" customHeight="1" x14ac:dyDescent="0.25">
      <c r="A13" s="80" t="s">
        <v>288</v>
      </c>
      <c r="B13" s="67" t="s">
        <v>342</v>
      </c>
      <c r="C13" s="67" t="s">
        <v>343</v>
      </c>
      <c r="D13" s="67" t="s">
        <v>344</v>
      </c>
      <c r="E13" s="67" t="s">
        <v>345</v>
      </c>
      <c r="F13" s="67" t="s">
        <v>350</v>
      </c>
      <c r="G13" s="67" t="s">
        <v>364</v>
      </c>
      <c r="H13"/>
    </row>
    <row r="14" spans="1:8" ht="15" x14ac:dyDescent="0.25">
      <c r="A14" s="123" t="s">
        <v>2</v>
      </c>
      <c r="B14" s="124">
        <v>11042707.229999999</v>
      </c>
      <c r="C14" s="124">
        <v>14406098</v>
      </c>
      <c r="D14" s="124">
        <v>11244276</v>
      </c>
      <c r="E14" s="124">
        <v>11062318.020000003</v>
      </c>
      <c r="F14" s="124">
        <v>100.18</v>
      </c>
      <c r="G14" s="124">
        <v>98.381772379119852</v>
      </c>
      <c r="H14"/>
    </row>
    <row r="15" spans="1:8" ht="15" x14ac:dyDescent="0.25">
      <c r="A15" s="126" t="s">
        <v>3</v>
      </c>
      <c r="B15" s="124">
        <v>11042707.229999999</v>
      </c>
      <c r="C15" s="124">
        <v>14406098</v>
      </c>
      <c r="D15" s="124">
        <v>11244276</v>
      </c>
      <c r="E15" s="124">
        <v>11062318.020000003</v>
      </c>
      <c r="F15" s="124">
        <v>100.18</v>
      </c>
      <c r="G15" s="124">
        <v>98.381772379119852</v>
      </c>
      <c r="H15"/>
    </row>
    <row r="16" spans="1:8" ht="15" x14ac:dyDescent="0.25">
      <c r="A16" s="127" t="s">
        <v>4</v>
      </c>
      <c r="B16" s="124">
        <v>11042707.229999999</v>
      </c>
      <c r="C16" s="124">
        <v>14406098</v>
      </c>
      <c r="D16" s="124">
        <v>11244276</v>
      </c>
      <c r="E16" s="124">
        <v>11062318.020000003</v>
      </c>
      <c r="F16" s="124">
        <v>100.18</v>
      </c>
      <c r="G16" s="124">
        <v>98.381772379119852</v>
      </c>
      <c r="H16"/>
    </row>
    <row r="17" spans="1:9" ht="15" x14ac:dyDescent="0.25">
      <c r="A17" s="128" t="s">
        <v>28</v>
      </c>
      <c r="B17" s="124">
        <v>11042707.229999999</v>
      </c>
      <c r="C17" s="124">
        <v>14406098</v>
      </c>
      <c r="D17" s="124">
        <v>11244276</v>
      </c>
      <c r="E17" s="124">
        <v>11062318.020000003</v>
      </c>
      <c r="F17" s="124">
        <v>100.18</v>
      </c>
      <c r="G17" s="124">
        <v>98.381772379119852</v>
      </c>
      <c r="H17"/>
    </row>
    <row r="18" spans="1:9" ht="15" x14ac:dyDescent="0.25">
      <c r="A18" s="161" t="s">
        <v>150</v>
      </c>
      <c r="B18" s="145">
        <v>9457428.6799999978</v>
      </c>
      <c r="C18" s="145">
        <v>13288679</v>
      </c>
      <c r="D18" s="145">
        <v>10687266</v>
      </c>
      <c r="E18" s="145">
        <v>10570142.950000003</v>
      </c>
      <c r="F18" s="145">
        <v>111.77</v>
      </c>
      <c r="G18" s="145">
        <v>98.904087818156711</v>
      </c>
      <c r="H18"/>
      <c r="I18" s="381">
        <v>13288679</v>
      </c>
    </row>
    <row r="19" spans="1:9" ht="15" x14ac:dyDescent="0.25">
      <c r="A19" s="154" t="s">
        <v>292</v>
      </c>
      <c r="B19" s="144">
        <v>9211341.8399999999</v>
      </c>
      <c r="C19" s="144">
        <v>12776771</v>
      </c>
      <c r="D19" s="144">
        <v>10190358</v>
      </c>
      <c r="E19" s="144">
        <v>10115897.510000002</v>
      </c>
      <c r="F19" s="144">
        <v>109.82</v>
      </c>
      <c r="G19" s="144">
        <v>99.269304473895829</v>
      </c>
      <c r="H19"/>
    </row>
    <row r="20" spans="1:9" ht="15" x14ac:dyDescent="0.25">
      <c r="A20" s="156" t="s">
        <v>170</v>
      </c>
      <c r="B20" s="121">
        <v>7939362.9299999997</v>
      </c>
      <c r="C20" s="121">
        <v>8587079</v>
      </c>
      <c r="D20" s="121">
        <v>8508079</v>
      </c>
      <c r="E20" s="121">
        <v>8501634.7400000002</v>
      </c>
      <c r="F20" s="121">
        <v>107.08</v>
      </c>
      <c r="G20" s="121">
        <v>99.924257167804868</v>
      </c>
      <c r="H20"/>
      <c r="I20" s="381">
        <v>10454557.91</v>
      </c>
    </row>
    <row r="21" spans="1:9" ht="15" x14ac:dyDescent="0.25">
      <c r="A21" s="157" t="s">
        <v>178</v>
      </c>
      <c r="B21" s="67">
        <v>6651460.0800000001</v>
      </c>
      <c r="C21" s="67">
        <v>7140488</v>
      </c>
      <c r="D21" s="67">
        <v>7081488</v>
      </c>
      <c r="E21" s="67">
        <v>7077755.8399999999</v>
      </c>
      <c r="F21" s="67">
        <v>106.41</v>
      </c>
      <c r="G21" s="67">
        <v>99.947296952278947</v>
      </c>
      <c r="H21"/>
    </row>
    <row r="22" spans="1:9" ht="15" x14ac:dyDescent="0.25">
      <c r="A22" s="158" t="s">
        <v>195</v>
      </c>
      <c r="B22" s="67">
        <v>6625026.1299999999</v>
      </c>
      <c r="C22" s="67">
        <v>7113943</v>
      </c>
      <c r="D22" s="67">
        <v>7054943</v>
      </c>
      <c r="E22" s="67">
        <v>7054804.0499999998</v>
      </c>
      <c r="F22" s="67">
        <v>106.49</v>
      </c>
      <c r="G22" s="67">
        <v>99.998030458927872</v>
      </c>
      <c r="H22"/>
    </row>
    <row r="23" spans="1:9" ht="15" x14ac:dyDescent="0.25">
      <c r="A23" s="158" t="s">
        <v>196</v>
      </c>
      <c r="B23" s="67">
        <v>26433.95</v>
      </c>
      <c r="C23" s="67">
        <v>26545</v>
      </c>
      <c r="D23" s="67">
        <v>26545</v>
      </c>
      <c r="E23" s="67">
        <v>22951.79</v>
      </c>
      <c r="F23" s="67">
        <v>86.83</v>
      </c>
      <c r="G23" s="67">
        <v>86.463703145601812</v>
      </c>
      <c r="H23"/>
    </row>
    <row r="24" spans="1:9" ht="15" x14ac:dyDescent="0.25">
      <c r="A24" s="157" t="s">
        <v>179</v>
      </c>
      <c r="B24" s="67">
        <v>212449.39</v>
      </c>
      <c r="C24" s="67">
        <v>268411</v>
      </c>
      <c r="D24" s="67">
        <v>268411</v>
      </c>
      <c r="E24" s="67">
        <v>270858.58</v>
      </c>
      <c r="F24" s="67">
        <v>127.49</v>
      </c>
      <c r="G24" s="67">
        <v>100.91187768012489</v>
      </c>
      <c r="H24"/>
    </row>
    <row r="25" spans="1:9" ht="15" x14ac:dyDescent="0.25">
      <c r="A25" s="158" t="s">
        <v>197</v>
      </c>
      <c r="B25" s="67">
        <v>212449.39</v>
      </c>
      <c r="C25" s="67">
        <v>268411</v>
      </c>
      <c r="D25" s="67">
        <v>268411</v>
      </c>
      <c r="E25" s="67">
        <v>270858.58</v>
      </c>
      <c r="F25" s="67">
        <v>127.49</v>
      </c>
      <c r="G25" s="67">
        <v>100.91187768012489</v>
      </c>
      <c r="H25"/>
    </row>
    <row r="26" spans="1:9" ht="15" x14ac:dyDescent="0.25">
      <c r="A26" s="157" t="s">
        <v>180</v>
      </c>
      <c r="B26" s="67">
        <v>1075453.46</v>
      </c>
      <c r="C26" s="67">
        <v>1178180</v>
      </c>
      <c r="D26" s="67">
        <v>1158180</v>
      </c>
      <c r="E26" s="67">
        <v>1153020.32</v>
      </c>
      <c r="F26" s="67">
        <v>107.21</v>
      </c>
      <c r="G26" s="67">
        <v>99.554501027474146</v>
      </c>
      <c r="H26"/>
    </row>
    <row r="27" spans="1:9" ht="15" x14ac:dyDescent="0.25">
      <c r="A27" s="158" t="s">
        <v>198</v>
      </c>
      <c r="B27" s="67">
        <v>1075453.46</v>
      </c>
      <c r="C27" s="67">
        <v>1178180</v>
      </c>
      <c r="D27" s="67">
        <v>1158180</v>
      </c>
      <c r="E27" s="67">
        <v>1153020.32</v>
      </c>
      <c r="F27" s="67">
        <v>107.21</v>
      </c>
      <c r="G27" s="67">
        <v>99.554501027474146</v>
      </c>
      <c r="H27"/>
    </row>
    <row r="28" spans="1:9" ht="15" x14ac:dyDescent="0.25">
      <c r="A28" s="156" t="s">
        <v>136</v>
      </c>
      <c r="B28" s="121">
        <v>1020509.8499999999</v>
      </c>
      <c r="C28" s="121">
        <v>1457883</v>
      </c>
      <c r="D28" s="121">
        <v>1255883</v>
      </c>
      <c r="E28" s="121">
        <v>1199159.8</v>
      </c>
      <c r="F28" s="121">
        <v>117.51</v>
      </c>
      <c r="G28" s="121">
        <v>95.483400921901165</v>
      </c>
      <c r="H28"/>
    </row>
    <row r="29" spans="1:9" ht="15" x14ac:dyDescent="0.25">
      <c r="A29" s="157" t="s">
        <v>181</v>
      </c>
      <c r="B29" s="67">
        <v>247669.30000000002</v>
      </c>
      <c r="C29" s="67">
        <v>345205</v>
      </c>
      <c r="D29" s="67">
        <v>296205</v>
      </c>
      <c r="E29" s="67">
        <v>282545.82</v>
      </c>
      <c r="F29" s="67">
        <v>114.08</v>
      </c>
      <c r="G29" s="67">
        <v>95.388605864181912</v>
      </c>
      <c r="H29"/>
    </row>
    <row r="30" spans="1:9" ht="15" x14ac:dyDescent="0.25">
      <c r="A30" s="158" t="s">
        <v>241</v>
      </c>
      <c r="B30" s="67">
        <v>59814.19</v>
      </c>
      <c r="C30" s="67">
        <v>119451</v>
      </c>
      <c r="D30" s="67">
        <v>94451</v>
      </c>
      <c r="E30" s="67">
        <v>90346.67</v>
      </c>
      <c r="F30" s="67">
        <v>151.05000000000001</v>
      </c>
      <c r="G30" s="67">
        <v>95.654540449545266</v>
      </c>
      <c r="H30"/>
    </row>
    <row r="31" spans="1:9" ht="15" x14ac:dyDescent="0.25">
      <c r="A31" s="158" t="s">
        <v>200</v>
      </c>
      <c r="B31" s="67">
        <v>171874.82</v>
      </c>
      <c r="C31" s="67">
        <v>187665</v>
      </c>
      <c r="D31" s="67">
        <v>177665</v>
      </c>
      <c r="E31" s="67">
        <v>173039.23</v>
      </c>
      <c r="F31" s="67">
        <v>100.68</v>
      </c>
      <c r="G31" s="67">
        <v>97.396352686235332</v>
      </c>
      <c r="H31"/>
    </row>
    <row r="32" spans="1:9" ht="15" x14ac:dyDescent="0.25">
      <c r="A32" s="158" t="s">
        <v>242</v>
      </c>
      <c r="B32" s="67">
        <v>15980.29</v>
      </c>
      <c r="C32" s="67">
        <v>38089</v>
      </c>
      <c r="D32" s="67">
        <v>24089</v>
      </c>
      <c r="E32" s="67">
        <v>19159.919999999998</v>
      </c>
      <c r="F32" s="67">
        <v>119.9</v>
      </c>
      <c r="G32" s="67">
        <v>79.538046411225039</v>
      </c>
      <c r="H32"/>
    </row>
    <row r="33" spans="1:8" ht="15" x14ac:dyDescent="0.25">
      <c r="A33" s="157" t="s">
        <v>182</v>
      </c>
      <c r="B33" s="67">
        <v>193255.21</v>
      </c>
      <c r="C33" s="67">
        <v>257570</v>
      </c>
      <c r="D33" s="67">
        <v>204570</v>
      </c>
      <c r="E33" s="67">
        <v>191509.76000000001</v>
      </c>
      <c r="F33" s="67">
        <v>99.1</v>
      </c>
      <c r="G33" s="67">
        <v>93.615759886591391</v>
      </c>
      <c r="H33"/>
    </row>
    <row r="34" spans="1:8" ht="15" x14ac:dyDescent="0.25">
      <c r="A34" s="158" t="s">
        <v>243</v>
      </c>
      <c r="B34" s="67">
        <v>40926.81</v>
      </c>
      <c r="C34" s="67">
        <v>73707</v>
      </c>
      <c r="D34" s="67">
        <v>73707</v>
      </c>
      <c r="E34" s="67">
        <v>70159.520000000004</v>
      </c>
      <c r="F34" s="67">
        <v>171.43</v>
      </c>
      <c r="G34" s="67">
        <v>95.187051433378116</v>
      </c>
      <c r="H34"/>
    </row>
    <row r="35" spans="1:8" ht="15" x14ac:dyDescent="0.25">
      <c r="A35" s="158" t="s">
        <v>244</v>
      </c>
      <c r="B35" s="67">
        <v>140751.39000000001</v>
      </c>
      <c r="C35" s="67">
        <v>169794</v>
      </c>
      <c r="D35" s="67">
        <v>116794</v>
      </c>
      <c r="E35" s="67">
        <v>111390.92</v>
      </c>
      <c r="F35" s="67">
        <v>79.14</v>
      </c>
      <c r="G35" s="67">
        <v>95.373837697141965</v>
      </c>
      <c r="H35"/>
    </row>
    <row r="36" spans="1:8" ht="15" x14ac:dyDescent="0.25">
      <c r="A36" s="158" t="s">
        <v>206</v>
      </c>
      <c r="B36" s="67">
        <v>426.68</v>
      </c>
      <c r="C36" s="67">
        <v>2455</v>
      </c>
      <c r="D36" s="67">
        <v>2455</v>
      </c>
      <c r="E36" s="67">
        <v>272.85000000000002</v>
      </c>
      <c r="F36" s="67">
        <v>63.95</v>
      </c>
      <c r="G36" s="67">
        <v>11.114052953156824</v>
      </c>
      <c r="H36"/>
    </row>
    <row r="37" spans="1:8" ht="15" x14ac:dyDescent="0.25">
      <c r="A37" s="158" t="s">
        <v>245</v>
      </c>
      <c r="B37" s="67">
        <v>9889.4699999999993</v>
      </c>
      <c r="C37" s="67">
        <v>7963</v>
      </c>
      <c r="D37" s="67">
        <v>7963</v>
      </c>
      <c r="E37" s="67">
        <v>6987.47</v>
      </c>
      <c r="F37" s="67">
        <v>70.66</v>
      </c>
      <c r="G37" s="67">
        <v>87.749215119929687</v>
      </c>
      <c r="H37"/>
    </row>
    <row r="38" spans="1:8" ht="15" x14ac:dyDescent="0.25">
      <c r="A38" s="158" t="s">
        <v>208</v>
      </c>
      <c r="B38" s="67">
        <v>1260.8599999999999</v>
      </c>
      <c r="C38" s="67">
        <v>3651</v>
      </c>
      <c r="D38" s="67">
        <v>3651</v>
      </c>
      <c r="E38" s="67">
        <v>2699</v>
      </c>
      <c r="F38" s="67">
        <v>214.06</v>
      </c>
      <c r="G38" s="67">
        <v>73.924952067926597</v>
      </c>
      <c r="H38"/>
    </row>
    <row r="39" spans="1:8" ht="15" x14ac:dyDescent="0.25">
      <c r="A39" s="157" t="s">
        <v>137</v>
      </c>
      <c r="B39" s="67">
        <v>534681.15999999992</v>
      </c>
      <c r="C39" s="67">
        <v>785951</v>
      </c>
      <c r="D39" s="67">
        <v>687951</v>
      </c>
      <c r="E39" s="67">
        <v>660724.88</v>
      </c>
      <c r="F39" s="67">
        <v>123.57</v>
      </c>
      <c r="G39" s="67">
        <v>96.042433254694018</v>
      </c>
      <c r="H39"/>
    </row>
    <row r="40" spans="1:8" ht="15" x14ac:dyDescent="0.25">
      <c r="A40" s="158" t="s">
        <v>246</v>
      </c>
      <c r="B40" s="67">
        <v>65952.009999999995</v>
      </c>
      <c r="C40" s="67">
        <v>92906</v>
      </c>
      <c r="D40" s="67">
        <v>83906</v>
      </c>
      <c r="E40" s="67">
        <v>84037.53</v>
      </c>
      <c r="F40" s="67">
        <v>127.42</v>
      </c>
      <c r="G40" s="67">
        <v>100.15675875384358</v>
      </c>
      <c r="H40"/>
    </row>
    <row r="41" spans="1:8" ht="15" x14ac:dyDescent="0.25">
      <c r="A41" s="158" t="s">
        <v>163</v>
      </c>
      <c r="B41" s="67">
        <v>180388.18</v>
      </c>
      <c r="C41" s="67">
        <v>172924</v>
      </c>
      <c r="D41" s="67">
        <v>102924</v>
      </c>
      <c r="E41" s="67">
        <v>95107.53</v>
      </c>
      <c r="F41" s="67">
        <v>52.72</v>
      </c>
      <c r="G41" s="67">
        <v>92.405590532820341</v>
      </c>
      <c r="H41"/>
    </row>
    <row r="42" spans="1:8" ht="15" x14ac:dyDescent="0.25">
      <c r="A42" s="158" t="s">
        <v>211</v>
      </c>
      <c r="B42" s="67">
        <v>8724.65</v>
      </c>
      <c r="C42" s="67">
        <v>7964</v>
      </c>
      <c r="D42" s="67">
        <v>7964</v>
      </c>
      <c r="E42" s="67">
        <v>7294.57</v>
      </c>
      <c r="F42" s="67">
        <v>83.61</v>
      </c>
      <c r="G42" s="67">
        <v>91.594299347061764</v>
      </c>
      <c r="H42"/>
    </row>
    <row r="43" spans="1:8" ht="15" x14ac:dyDescent="0.25">
      <c r="A43" s="158" t="s">
        <v>212</v>
      </c>
      <c r="B43" s="67">
        <v>42911.23</v>
      </c>
      <c r="C43" s="67">
        <v>53089</v>
      </c>
      <c r="D43" s="67">
        <v>53089</v>
      </c>
      <c r="E43" s="67">
        <v>52137.66</v>
      </c>
      <c r="F43" s="67">
        <v>121.5</v>
      </c>
      <c r="G43" s="67">
        <v>98.208028028405138</v>
      </c>
      <c r="H43"/>
    </row>
    <row r="44" spans="1:8" ht="15" x14ac:dyDescent="0.25">
      <c r="A44" s="158" t="s">
        <v>151</v>
      </c>
      <c r="B44" s="67">
        <v>54343.82</v>
      </c>
      <c r="C44" s="67">
        <v>211605</v>
      </c>
      <c r="D44" s="67">
        <v>211605</v>
      </c>
      <c r="E44" s="67">
        <v>200414.01</v>
      </c>
      <c r="F44" s="67">
        <v>368.79</v>
      </c>
      <c r="G44" s="67">
        <v>94.711377330403351</v>
      </c>
      <c r="H44"/>
    </row>
    <row r="45" spans="1:8" ht="15" x14ac:dyDescent="0.25">
      <c r="A45" s="158" t="s">
        <v>214</v>
      </c>
      <c r="B45" s="67">
        <v>3095.1</v>
      </c>
      <c r="C45" s="67">
        <v>26651</v>
      </c>
      <c r="D45" s="67">
        <v>17651</v>
      </c>
      <c r="E45" s="67">
        <v>14871.29</v>
      </c>
      <c r="F45" s="67">
        <v>480.48</v>
      </c>
      <c r="G45" s="67">
        <v>84.251827091949465</v>
      </c>
      <c r="H45"/>
    </row>
    <row r="46" spans="1:8" ht="15" x14ac:dyDescent="0.25">
      <c r="A46" s="158" t="s">
        <v>247</v>
      </c>
      <c r="B46" s="67">
        <v>21409.41</v>
      </c>
      <c r="C46" s="67">
        <v>39817</v>
      </c>
      <c r="D46" s="67">
        <v>29817</v>
      </c>
      <c r="E46" s="67">
        <v>27745.48</v>
      </c>
      <c r="F46" s="67">
        <v>129.59</v>
      </c>
      <c r="G46" s="67">
        <v>93.052553912197737</v>
      </c>
      <c r="H46"/>
    </row>
    <row r="47" spans="1:8" ht="15" x14ac:dyDescent="0.25">
      <c r="A47" s="158" t="s">
        <v>248</v>
      </c>
      <c r="B47" s="67">
        <v>157856.76</v>
      </c>
      <c r="C47" s="67">
        <v>180995</v>
      </c>
      <c r="D47" s="67">
        <v>180995</v>
      </c>
      <c r="E47" s="67">
        <v>179116.81</v>
      </c>
      <c r="F47" s="67">
        <v>113.47</v>
      </c>
      <c r="G47" s="67">
        <v>98.962297301030418</v>
      </c>
      <c r="H47"/>
    </row>
    <row r="48" spans="1:8" ht="15" x14ac:dyDescent="0.25">
      <c r="A48" s="157" t="s">
        <v>184</v>
      </c>
      <c r="B48" s="67">
        <v>44904.180000000008</v>
      </c>
      <c r="C48" s="67">
        <v>69157</v>
      </c>
      <c r="D48" s="67">
        <v>67157</v>
      </c>
      <c r="E48" s="67">
        <v>64379.340000000004</v>
      </c>
      <c r="F48" s="67">
        <v>143.37</v>
      </c>
      <c r="G48" s="67">
        <v>95.863930789046563</v>
      </c>
      <c r="H48"/>
    </row>
    <row r="49" spans="1:8" ht="24.75" x14ac:dyDescent="0.25">
      <c r="A49" s="158" t="s">
        <v>219</v>
      </c>
      <c r="B49" s="67">
        <v>15203.61</v>
      </c>
      <c r="C49" s="67">
        <v>19908</v>
      </c>
      <c r="D49" s="67">
        <v>19908</v>
      </c>
      <c r="E49" s="67">
        <v>19324.080000000002</v>
      </c>
      <c r="F49" s="67">
        <v>127.1</v>
      </c>
      <c r="G49" s="67">
        <v>97.066907775768541</v>
      </c>
      <c r="H49"/>
    </row>
    <row r="50" spans="1:8" ht="15" x14ac:dyDescent="0.25">
      <c r="A50" s="158" t="s">
        <v>220</v>
      </c>
      <c r="B50" s="67">
        <v>365.47</v>
      </c>
      <c r="C50" s="67">
        <v>2655</v>
      </c>
      <c r="D50" s="67">
        <v>655</v>
      </c>
      <c r="E50" s="67">
        <v>624.54999999999995</v>
      </c>
      <c r="F50" s="67">
        <v>170.89</v>
      </c>
      <c r="G50" s="67">
        <v>95.351145038167928</v>
      </c>
      <c r="H50"/>
    </row>
    <row r="51" spans="1:8" ht="15" x14ac:dyDescent="0.25">
      <c r="A51" s="158" t="s">
        <v>221</v>
      </c>
      <c r="B51" s="67">
        <v>13893.15</v>
      </c>
      <c r="C51" s="67">
        <v>21600</v>
      </c>
      <c r="D51" s="67">
        <v>21600</v>
      </c>
      <c r="E51" s="67">
        <v>22071.93</v>
      </c>
      <c r="F51" s="67">
        <v>158.87</v>
      </c>
      <c r="G51" s="67">
        <v>102.18486111111112</v>
      </c>
      <c r="H51"/>
    </row>
    <row r="52" spans="1:8" ht="15" x14ac:dyDescent="0.25">
      <c r="A52" s="158" t="s">
        <v>222</v>
      </c>
      <c r="B52" s="67">
        <v>2528.67</v>
      </c>
      <c r="C52" s="67">
        <v>2655</v>
      </c>
      <c r="D52" s="67">
        <v>2655</v>
      </c>
      <c r="E52" s="67">
        <v>2791.73</v>
      </c>
      <c r="F52" s="67">
        <v>110.4</v>
      </c>
      <c r="G52" s="67">
        <v>105.14990583804142</v>
      </c>
      <c r="H52"/>
    </row>
    <row r="53" spans="1:8" ht="15" x14ac:dyDescent="0.25">
      <c r="A53" s="158" t="s">
        <v>249</v>
      </c>
      <c r="B53" s="67">
        <v>8056.59</v>
      </c>
      <c r="C53" s="67">
        <v>12376</v>
      </c>
      <c r="D53" s="67">
        <v>12376</v>
      </c>
      <c r="E53" s="67">
        <v>10419.08</v>
      </c>
      <c r="F53" s="67">
        <v>129.32</v>
      </c>
      <c r="G53" s="67">
        <v>84.187782805429862</v>
      </c>
      <c r="H53"/>
    </row>
    <row r="54" spans="1:8" ht="15" x14ac:dyDescent="0.25">
      <c r="A54" s="158" t="s">
        <v>250</v>
      </c>
      <c r="B54" s="67">
        <v>4856.6899999999996</v>
      </c>
      <c r="C54" s="67">
        <v>9963</v>
      </c>
      <c r="D54" s="67">
        <v>9963</v>
      </c>
      <c r="E54" s="67">
        <v>9147.9699999999993</v>
      </c>
      <c r="F54" s="67">
        <v>188.36</v>
      </c>
      <c r="G54" s="67">
        <v>91.819431898022671</v>
      </c>
      <c r="H54"/>
    </row>
    <row r="55" spans="1:8" ht="24.75" x14ac:dyDescent="0.25">
      <c r="A55" s="156" t="s">
        <v>172</v>
      </c>
      <c r="B55" s="121">
        <v>3102.4</v>
      </c>
      <c r="C55" s="121">
        <v>10618</v>
      </c>
      <c r="D55" s="121">
        <v>10618</v>
      </c>
      <c r="E55" s="121">
        <v>2389.0100000000002</v>
      </c>
      <c r="F55" s="121">
        <v>77.010000000000005</v>
      </c>
      <c r="G55" s="121">
        <v>22.499623281220572</v>
      </c>
      <c r="H55"/>
    </row>
    <row r="56" spans="1:8" ht="15" x14ac:dyDescent="0.25">
      <c r="A56" s="157" t="s">
        <v>187</v>
      </c>
      <c r="B56" s="67">
        <v>3102.4</v>
      </c>
      <c r="C56" s="67">
        <v>10618</v>
      </c>
      <c r="D56" s="67">
        <v>10618</v>
      </c>
      <c r="E56" s="67">
        <v>2389.0100000000002</v>
      </c>
      <c r="F56" s="67">
        <v>77.010000000000005</v>
      </c>
      <c r="G56" s="67">
        <v>22.499623281220572</v>
      </c>
      <c r="H56"/>
    </row>
    <row r="57" spans="1:8" ht="15" x14ac:dyDescent="0.25">
      <c r="A57" s="158" t="s">
        <v>228</v>
      </c>
      <c r="B57" s="67">
        <v>3102.4</v>
      </c>
      <c r="C57" s="67">
        <v>10618</v>
      </c>
      <c r="D57" s="67">
        <v>10618</v>
      </c>
      <c r="E57" s="67">
        <v>2389.0100000000002</v>
      </c>
      <c r="F57" s="67">
        <v>77.010000000000005</v>
      </c>
      <c r="G57" s="67">
        <v>22.499623281220572</v>
      </c>
      <c r="H57"/>
    </row>
    <row r="58" spans="1:8" ht="15" x14ac:dyDescent="0.25">
      <c r="A58" s="156" t="s">
        <v>174</v>
      </c>
      <c r="B58" s="121">
        <v>35723.69</v>
      </c>
      <c r="C58" s="121">
        <v>52923</v>
      </c>
      <c r="D58" s="121">
        <v>52923</v>
      </c>
      <c r="E58" s="121">
        <v>51217.68</v>
      </c>
      <c r="F58" s="121">
        <v>143.37</v>
      </c>
      <c r="G58" s="121">
        <v>96.7777336885664</v>
      </c>
      <c r="H58"/>
    </row>
    <row r="59" spans="1:8" ht="15" x14ac:dyDescent="0.25">
      <c r="A59" s="157" t="s">
        <v>189</v>
      </c>
      <c r="B59" s="67">
        <v>35723.69</v>
      </c>
      <c r="C59" s="67">
        <v>52923</v>
      </c>
      <c r="D59" s="67">
        <v>52923</v>
      </c>
      <c r="E59" s="67">
        <v>51217.68</v>
      </c>
      <c r="F59" s="67">
        <v>143.37</v>
      </c>
      <c r="G59" s="67">
        <v>96.7777336885664</v>
      </c>
      <c r="H59"/>
    </row>
    <row r="60" spans="1:8" ht="15" x14ac:dyDescent="0.25">
      <c r="A60" s="158" t="s">
        <v>251</v>
      </c>
      <c r="B60" s="67">
        <v>22983.22</v>
      </c>
      <c r="C60" s="67">
        <v>24542</v>
      </c>
      <c r="D60" s="67">
        <v>24542</v>
      </c>
      <c r="E60" s="67">
        <v>18420.91</v>
      </c>
      <c r="F60" s="67">
        <v>80.150000000000006</v>
      </c>
      <c r="G60" s="67">
        <v>75.058715671094447</v>
      </c>
      <c r="H60"/>
    </row>
    <row r="61" spans="1:8" ht="15" x14ac:dyDescent="0.25">
      <c r="A61" s="158" t="s">
        <v>256</v>
      </c>
      <c r="B61" s="67">
        <v>4147.8</v>
      </c>
      <c r="C61" s="67">
        <v>6636</v>
      </c>
      <c r="D61" s="67">
        <v>6636</v>
      </c>
      <c r="E61" s="67">
        <v>6311.5</v>
      </c>
      <c r="F61" s="67">
        <v>152.16999999999999</v>
      </c>
      <c r="G61" s="67">
        <v>95.11000602772755</v>
      </c>
      <c r="H61"/>
    </row>
    <row r="62" spans="1:8" ht="15" x14ac:dyDescent="0.25">
      <c r="A62" s="158" t="s">
        <v>232</v>
      </c>
      <c r="B62" s="67">
        <v>8592.67</v>
      </c>
      <c r="C62" s="67">
        <v>21745</v>
      </c>
      <c r="D62" s="67">
        <v>21745</v>
      </c>
      <c r="E62" s="67">
        <v>26485.27</v>
      </c>
      <c r="F62" s="67">
        <v>308.23</v>
      </c>
      <c r="G62" s="67">
        <v>121.79935617383306</v>
      </c>
      <c r="H62"/>
    </row>
    <row r="63" spans="1:8" ht="15" x14ac:dyDescent="0.25">
      <c r="A63" s="156" t="s">
        <v>175</v>
      </c>
      <c r="B63" s="121">
        <v>212642.97</v>
      </c>
      <c r="C63" s="121">
        <v>2668268</v>
      </c>
      <c r="D63" s="121">
        <v>362855</v>
      </c>
      <c r="E63" s="121">
        <v>361496.28</v>
      </c>
      <c r="F63" s="121">
        <v>170</v>
      </c>
      <c r="G63" s="121">
        <v>99.62554739496494</v>
      </c>
      <c r="H63"/>
    </row>
    <row r="64" spans="1:8" ht="15" x14ac:dyDescent="0.25">
      <c r="A64" s="157" t="s">
        <v>191</v>
      </c>
      <c r="B64" s="67">
        <v>212642.97</v>
      </c>
      <c r="C64" s="67">
        <v>2668268</v>
      </c>
      <c r="D64" s="67">
        <v>362855</v>
      </c>
      <c r="E64" s="67">
        <v>361496.28</v>
      </c>
      <c r="F64" s="67">
        <v>170</v>
      </c>
      <c r="G64" s="67">
        <v>99.62554739496494</v>
      </c>
      <c r="H64"/>
    </row>
    <row r="65" spans="1:8" ht="15" x14ac:dyDescent="0.25">
      <c r="A65" s="158" t="s">
        <v>234</v>
      </c>
      <c r="B65" s="67">
        <v>212642.97</v>
      </c>
      <c r="C65" s="67">
        <v>2668268</v>
      </c>
      <c r="D65" s="67">
        <v>362855</v>
      </c>
      <c r="E65" s="67">
        <v>361496.28</v>
      </c>
      <c r="F65" s="67">
        <v>170</v>
      </c>
      <c r="G65" s="67">
        <v>99.62554739496494</v>
      </c>
      <c r="H65"/>
    </row>
    <row r="66" spans="1:8" ht="15" x14ac:dyDescent="0.25">
      <c r="A66" s="154" t="s">
        <v>149</v>
      </c>
      <c r="B66" s="144">
        <v>168046.03999999998</v>
      </c>
      <c r="C66" s="144">
        <v>327889</v>
      </c>
      <c r="D66" s="144">
        <v>312889</v>
      </c>
      <c r="E66" s="144">
        <v>292068.94</v>
      </c>
      <c r="F66" s="144">
        <v>173.8</v>
      </c>
      <c r="G66" s="144">
        <v>93.345863868656295</v>
      </c>
      <c r="H66"/>
    </row>
    <row r="67" spans="1:8" ht="15" x14ac:dyDescent="0.25">
      <c r="A67" s="156" t="s">
        <v>136</v>
      </c>
      <c r="B67" s="121">
        <v>139619.87</v>
      </c>
      <c r="C67" s="121">
        <v>319622</v>
      </c>
      <c r="D67" s="121">
        <v>309622</v>
      </c>
      <c r="E67" s="121">
        <v>290086.44</v>
      </c>
      <c r="F67" s="121">
        <v>207.77</v>
      </c>
      <c r="G67" s="121">
        <v>93.690512948046319</v>
      </c>
      <c r="H67"/>
    </row>
    <row r="68" spans="1:8" ht="15" x14ac:dyDescent="0.25">
      <c r="A68" s="157" t="s">
        <v>137</v>
      </c>
      <c r="B68" s="67">
        <v>139619.87</v>
      </c>
      <c r="C68" s="67">
        <v>319622</v>
      </c>
      <c r="D68" s="67">
        <v>309622</v>
      </c>
      <c r="E68" s="67">
        <v>290086.44</v>
      </c>
      <c r="F68" s="67">
        <v>207.77</v>
      </c>
      <c r="G68" s="67">
        <v>93.690512948046319</v>
      </c>
      <c r="H68"/>
    </row>
    <row r="69" spans="1:8" ht="15" x14ac:dyDescent="0.25">
      <c r="A69" s="158" t="s">
        <v>163</v>
      </c>
      <c r="B69" s="67">
        <v>2061.86</v>
      </c>
      <c r="C69" s="67">
        <v>3982</v>
      </c>
      <c r="D69" s="67">
        <v>3982</v>
      </c>
      <c r="E69" s="67">
        <v>1831.31</v>
      </c>
      <c r="F69" s="67">
        <v>88.82</v>
      </c>
      <c r="G69" s="67">
        <v>45.989703666499246</v>
      </c>
      <c r="H69"/>
    </row>
    <row r="70" spans="1:8" ht="15" x14ac:dyDescent="0.25">
      <c r="A70" s="158" t="s">
        <v>151</v>
      </c>
      <c r="B70" s="67">
        <v>58090.62</v>
      </c>
      <c r="C70" s="67">
        <v>78306</v>
      </c>
      <c r="D70" s="67">
        <v>68306</v>
      </c>
      <c r="E70" s="67">
        <v>64556.56</v>
      </c>
      <c r="F70" s="67">
        <v>111.13</v>
      </c>
      <c r="G70" s="67">
        <v>94.510818961731033</v>
      </c>
      <c r="H70"/>
    </row>
    <row r="71" spans="1:8" ht="15" x14ac:dyDescent="0.25">
      <c r="A71" s="158" t="s">
        <v>164</v>
      </c>
      <c r="B71" s="67">
        <v>79467.39</v>
      </c>
      <c r="C71" s="67">
        <v>237334</v>
      </c>
      <c r="D71" s="67">
        <v>237334</v>
      </c>
      <c r="E71" s="67">
        <v>223698.57</v>
      </c>
      <c r="F71" s="67">
        <v>281.5</v>
      </c>
      <c r="G71" s="67">
        <v>94.254750688902561</v>
      </c>
      <c r="H71"/>
    </row>
    <row r="72" spans="1:8" ht="15" x14ac:dyDescent="0.25">
      <c r="A72" s="156" t="s">
        <v>173</v>
      </c>
      <c r="B72" s="121">
        <v>5474.82</v>
      </c>
      <c r="C72" s="121">
        <v>550</v>
      </c>
      <c r="D72" s="121">
        <v>550</v>
      </c>
      <c r="E72" s="121">
        <v>550</v>
      </c>
      <c r="F72" s="121">
        <v>10.050000000000001</v>
      </c>
      <c r="G72" s="121">
        <v>100</v>
      </c>
      <c r="H72"/>
    </row>
    <row r="73" spans="1:8" ht="15" x14ac:dyDescent="0.25">
      <c r="A73" s="157" t="s">
        <v>188</v>
      </c>
      <c r="B73" s="67">
        <v>5474.82</v>
      </c>
      <c r="C73" s="67">
        <v>550</v>
      </c>
      <c r="D73" s="67">
        <v>550</v>
      </c>
      <c r="E73" s="67">
        <v>550</v>
      </c>
      <c r="F73" s="67">
        <v>10.050000000000001</v>
      </c>
      <c r="G73" s="67">
        <v>100</v>
      </c>
      <c r="H73"/>
    </row>
    <row r="74" spans="1:8" ht="15" x14ac:dyDescent="0.25">
      <c r="A74" s="158" t="s">
        <v>263</v>
      </c>
      <c r="B74" s="67">
        <v>5474.82</v>
      </c>
      <c r="C74" s="67">
        <v>550</v>
      </c>
      <c r="D74" s="67">
        <v>550</v>
      </c>
      <c r="E74" s="67">
        <v>550</v>
      </c>
      <c r="F74" s="67">
        <v>10.050000000000001</v>
      </c>
      <c r="G74" s="67">
        <v>100</v>
      </c>
      <c r="H74"/>
    </row>
    <row r="75" spans="1:8" ht="15" x14ac:dyDescent="0.25">
      <c r="A75" s="156" t="s">
        <v>174</v>
      </c>
      <c r="B75" s="121">
        <v>22951.35</v>
      </c>
      <c r="C75" s="121">
        <v>7717</v>
      </c>
      <c r="D75" s="121">
        <v>2717</v>
      </c>
      <c r="E75" s="121">
        <v>1432.5</v>
      </c>
      <c r="F75" s="121">
        <v>6.24</v>
      </c>
      <c r="G75" s="121">
        <v>52.723592197276403</v>
      </c>
      <c r="H75"/>
    </row>
    <row r="76" spans="1:8" ht="15" x14ac:dyDescent="0.25">
      <c r="A76" s="157" t="s">
        <v>189</v>
      </c>
      <c r="B76" s="67">
        <v>22951.35</v>
      </c>
      <c r="C76" s="67">
        <v>7717</v>
      </c>
      <c r="D76" s="67">
        <v>2717</v>
      </c>
      <c r="E76" s="67">
        <v>1432.5</v>
      </c>
      <c r="F76" s="67">
        <v>6.24</v>
      </c>
      <c r="G76" s="67">
        <v>52.723592197276403</v>
      </c>
      <c r="H76"/>
    </row>
    <row r="77" spans="1:8" ht="15" x14ac:dyDescent="0.25">
      <c r="A77" s="158" t="s">
        <v>251</v>
      </c>
      <c r="B77" s="67">
        <v>22951.35</v>
      </c>
      <c r="C77" s="67">
        <v>7717</v>
      </c>
      <c r="D77" s="67">
        <v>2717</v>
      </c>
      <c r="E77" s="67">
        <v>1432.5</v>
      </c>
      <c r="F77" s="67">
        <v>6.24</v>
      </c>
      <c r="G77" s="67">
        <v>52.723592197276403</v>
      </c>
      <c r="H77"/>
    </row>
    <row r="78" spans="1:8" ht="15" x14ac:dyDescent="0.25">
      <c r="A78" s="154" t="s">
        <v>253</v>
      </c>
      <c r="B78" s="144">
        <v>78040.800000000003</v>
      </c>
      <c r="C78" s="144">
        <v>184019</v>
      </c>
      <c r="D78" s="144">
        <v>184019</v>
      </c>
      <c r="E78" s="144">
        <v>162176.5</v>
      </c>
      <c r="F78" s="144">
        <v>207.81</v>
      </c>
      <c r="G78" s="144">
        <v>88.130301762318027</v>
      </c>
      <c r="H78"/>
    </row>
    <row r="79" spans="1:8" ht="15" x14ac:dyDescent="0.25">
      <c r="A79" s="156" t="s">
        <v>136</v>
      </c>
      <c r="B79" s="121">
        <v>47531.22</v>
      </c>
      <c r="C79" s="121">
        <v>53296</v>
      </c>
      <c r="D79" s="121">
        <v>53296</v>
      </c>
      <c r="E79" s="121">
        <v>47026.35</v>
      </c>
      <c r="F79" s="121">
        <v>98.94</v>
      </c>
      <c r="G79" s="121">
        <v>88.23617157009906</v>
      </c>
      <c r="H79"/>
    </row>
    <row r="80" spans="1:8" ht="15" x14ac:dyDescent="0.25">
      <c r="A80" s="157" t="s">
        <v>182</v>
      </c>
      <c r="B80" s="67">
        <v>25956.52</v>
      </c>
      <c r="C80" s="67">
        <v>30070</v>
      </c>
      <c r="D80" s="67">
        <v>30070</v>
      </c>
      <c r="E80" s="67">
        <v>24584.48</v>
      </c>
      <c r="F80" s="67">
        <v>94.71</v>
      </c>
      <c r="G80" s="67">
        <v>81.757499168606586</v>
      </c>
      <c r="H80"/>
    </row>
    <row r="81" spans="1:8" ht="15" x14ac:dyDescent="0.25">
      <c r="A81" s="158" t="s">
        <v>244</v>
      </c>
      <c r="B81" s="67">
        <v>20498.900000000001</v>
      </c>
      <c r="C81" s="67">
        <v>23226</v>
      </c>
      <c r="D81" s="67">
        <v>23226</v>
      </c>
      <c r="E81" s="67">
        <v>21086.28</v>
      </c>
      <c r="F81" s="67">
        <v>102.87</v>
      </c>
      <c r="G81" s="67">
        <v>90.787393438388008</v>
      </c>
      <c r="H81"/>
    </row>
    <row r="82" spans="1:8" ht="15" x14ac:dyDescent="0.25">
      <c r="A82" s="158" t="s">
        <v>206</v>
      </c>
      <c r="B82" s="67"/>
      <c r="C82" s="67">
        <v>199</v>
      </c>
      <c r="D82" s="67">
        <v>199</v>
      </c>
      <c r="E82" s="67">
        <v>46.9</v>
      </c>
      <c r="F82" s="67"/>
      <c r="G82" s="67">
        <v>23.567839195979897</v>
      </c>
      <c r="H82"/>
    </row>
    <row r="83" spans="1:8" ht="15" x14ac:dyDescent="0.25">
      <c r="A83" s="158" t="s">
        <v>245</v>
      </c>
      <c r="B83" s="67">
        <v>5457.62</v>
      </c>
      <c r="C83" s="67">
        <v>6645</v>
      </c>
      <c r="D83" s="67">
        <v>6645</v>
      </c>
      <c r="E83" s="67">
        <v>3451.3</v>
      </c>
      <c r="F83" s="67">
        <v>63.24</v>
      </c>
      <c r="G83" s="67">
        <v>51.938299473288183</v>
      </c>
      <c r="H83"/>
    </row>
    <row r="84" spans="1:8" ht="15" x14ac:dyDescent="0.25">
      <c r="A84" s="157" t="s">
        <v>137</v>
      </c>
      <c r="B84" s="67">
        <v>13890.19</v>
      </c>
      <c r="C84" s="67">
        <v>15263</v>
      </c>
      <c r="D84" s="67">
        <v>15263</v>
      </c>
      <c r="E84" s="67">
        <v>13412.15</v>
      </c>
      <c r="F84" s="67">
        <v>96.56</v>
      </c>
      <c r="G84" s="67">
        <v>87.873615933957936</v>
      </c>
      <c r="H84"/>
    </row>
    <row r="85" spans="1:8" ht="15" x14ac:dyDescent="0.25">
      <c r="A85" s="158" t="s">
        <v>163</v>
      </c>
      <c r="B85" s="67">
        <v>10780.44</v>
      </c>
      <c r="C85" s="67">
        <v>10618</v>
      </c>
      <c r="D85" s="67">
        <v>10618</v>
      </c>
      <c r="E85" s="67">
        <v>9659.8799999999992</v>
      </c>
      <c r="F85" s="67">
        <v>89.61</v>
      </c>
      <c r="G85" s="67">
        <v>90.976455076285546</v>
      </c>
      <c r="H85"/>
    </row>
    <row r="86" spans="1:8" ht="15" x14ac:dyDescent="0.25">
      <c r="A86" s="158" t="s">
        <v>248</v>
      </c>
      <c r="B86" s="67">
        <v>3109.75</v>
      </c>
      <c r="C86" s="67">
        <v>4645</v>
      </c>
      <c r="D86" s="67">
        <v>4645</v>
      </c>
      <c r="E86" s="67">
        <v>3752.27</v>
      </c>
      <c r="F86" s="67">
        <v>120.66</v>
      </c>
      <c r="G86" s="67">
        <v>80.780839612486545</v>
      </c>
      <c r="H86"/>
    </row>
    <row r="87" spans="1:8" ht="15" x14ac:dyDescent="0.25">
      <c r="A87" s="157" t="s">
        <v>184</v>
      </c>
      <c r="B87" s="67">
        <v>7684.51</v>
      </c>
      <c r="C87" s="67">
        <v>7963</v>
      </c>
      <c r="D87" s="67">
        <v>7963</v>
      </c>
      <c r="E87" s="67">
        <v>9029.7199999999993</v>
      </c>
      <c r="F87" s="67">
        <v>117.51</v>
      </c>
      <c r="G87" s="67">
        <v>113.39595629787769</v>
      </c>
      <c r="H87"/>
    </row>
    <row r="88" spans="1:8" ht="15" x14ac:dyDescent="0.25">
      <c r="A88" s="158" t="s">
        <v>220</v>
      </c>
      <c r="B88" s="67">
        <v>7684.51</v>
      </c>
      <c r="C88" s="67">
        <v>7963</v>
      </c>
      <c r="D88" s="67">
        <v>7963</v>
      </c>
      <c r="E88" s="67">
        <v>9029.7199999999993</v>
      </c>
      <c r="F88" s="67">
        <v>117.51</v>
      </c>
      <c r="G88" s="67">
        <v>113.39595629787769</v>
      </c>
      <c r="H88"/>
    </row>
    <row r="89" spans="1:8" ht="15" x14ac:dyDescent="0.25">
      <c r="A89" s="156" t="s">
        <v>171</v>
      </c>
      <c r="B89" s="121">
        <v>591.05999999999995</v>
      </c>
      <c r="C89" s="121">
        <v>14412</v>
      </c>
      <c r="D89" s="121">
        <v>14412</v>
      </c>
      <c r="E89" s="121">
        <v>10820.16</v>
      </c>
      <c r="F89" s="121">
        <v>1830.64</v>
      </c>
      <c r="G89" s="121">
        <v>75.077435470441301</v>
      </c>
      <c r="H89"/>
    </row>
    <row r="90" spans="1:8" ht="15" x14ac:dyDescent="0.25">
      <c r="A90" s="157" t="s">
        <v>185</v>
      </c>
      <c r="B90" s="67">
        <v>591.05999999999995</v>
      </c>
      <c r="C90" s="67">
        <v>14412</v>
      </c>
      <c r="D90" s="67">
        <v>14412</v>
      </c>
      <c r="E90" s="67">
        <v>10820.16</v>
      </c>
      <c r="F90" s="67">
        <v>1830.64</v>
      </c>
      <c r="G90" s="67">
        <v>75.077435470441301</v>
      </c>
      <c r="H90"/>
    </row>
    <row r="91" spans="1:8" ht="24.75" x14ac:dyDescent="0.25">
      <c r="A91" s="158" t="s">
        <v>254</v>
      </c>
      <c r="B91" s="67">
        <v>591.05999999999995</v>
      </c>
      <c r="C91" s="67">
        <v>14412</v>
      </c>
      <c r="D91" s="67">
        <v>14412</v>
      </c>
      <c r="E91" s="67">
        <v>10820.16</v>
      </c>
      <c r="F91" s="67">
        <v>1830.64</v>
      </c>
      <c r="G91" s="67">
        <v>75.077435470441301</v>
      </c>
      <c r="H91"/>
    </row>
    <row r="92" spans="1:8" ht="15" x14ac:dyDescent="0.25">
      <c r="A92" s="156" t="s">
        <v>174</v>
      </c>
      <c r="B92" s="121">
        <v>29918.52</v>
      </c>
      <c r="C92" s="121">
        <v>116311</v>
      </c>
      <c r="D92" s="121">
        <v>116311</v>
      </c>
      <c r="E92" s="121">
        <v>104329.99</v>
      </c>
      <c r="F92" s="121">
        <v>348.71</v>
      </c>
      <c r="G92" s="121">
        <v>89.699160010661075</v>
      </c>
      <c r="H92"/>
    </row>
    <row r="93" spans="1:8" ht="15" x14ac:dyDescent="0.25">
      <c r="A93" s="157" t="s">
        <v>190</v>
      </c>
      <c r="B93" s="67">
        <v>29918.52</v>
      </c>
      <c r="C93" s="67">
        <v>116311</v>
      </c>
      <c r="D93" s="67">
        <v>116311</v>
      </c>
      <c r="E93" s="67">
        <v>104329.99</v>
      </c>
      <c r="F93" s="67">
        <v>348.71</v>
      </c>
      <c r="G93" s="67">
        <v>89.699160010661075</v>
      </c>
      <c r="H93"/>
    </row>
    <row r="94" spans="1:8" ht="15" x14ac:dyDescent="0.25">
      <c r="A94" s="158" t="s">
        <v>255</v>
      </c>
      <c r="B94" s="67">
        <v>29918.52</v>
      </c>
      <c r="C94" s="67">
        <v>116311</v>
      </c>
      <c r="D94" s="67">
        <v>116311</v>
      </c>
      <c r="E94" s="67">
        <v>104329.99</v>
      </c>
      <c r="F94" s="67">
        <v>348.71</v>
      </c>
      <c r="G94" s="67">
        <v>89.699160010661075</v>
      </c>
      <c r="H94"/>
    </row>
    <row r="95" spans="1:8" ht="15" x14ac:dyDescent="0.25">
      <c r="A95" s="161" t="s">
        <v>252</v>
      </c>
      <c r="B95" s="145">
        <v>695697.17999999993</v>
      </c>
      <c r="C95" s="145">
        <v>199212</v>
      </c>
      <c r="D95" s="145">
        <v>199212</v>
      </c>
      <c r="E95" s="145">
        <v>134458.07999999999</v>
      </c>
      <c r="F95" s="145">
        <v>19.329999999999998</v>
      </c>
      <c r="G95" s="145">
        <v>67.494970182519126</v>
      </c>
      <c r="H95"/>
    </row>
    <row r="96" spans="1:8" ht="15" x14ac:dyDescent="0.25">
      <c r="A96" s="154" t="s">
        <v>292</v>
      </c>
      <c r="B96" s="144"/>
      <c r="C96" s="144">
        <v>199212</v>
      </c>
      <c r="D96" s="144">
        <v>199212</v>
      </c>
      <c r="E96" s="144">
        <v>134458.07999999999</v>
      </c>
      <c r="F96" s="144"/>
      <c r="G96" s="144">
        <v>67.494970182519126</v>
      </c>
      <c r="H96"/>
    </row>
    <row r="97" spans="1:8" ht="15" x14ac:dyDescent="0.25">
      <c r="A97" s="263" t="s">
        <v>170</v>
      </c>
      <c r="B97" s="67"/>
      <c r="C97" s="67">
        <v>39300</v>
      </c>
      <c r="D97" s="67">
        <v>39300</v>
      </c>
      <c r="E97" s="67">
        <v>39300</v>
      </c>
      <c r="F97" s="67"/>
      <c r="G97" s="67">
        <v>100</v>
      </c>
      <c r="H97"/>
    </row>
    <row r="98" spans="1:8" ht="15" x14ac:dyDescent="0.25">
      <c r="A98" s="157" t="s">
        <v>179</v>
      </c>
      <c r="B98" s="67"/>
      <c r="C98" s="67">
        <v>39300</v>
      </c>
      <c r="D98" s="67">
        <v>39300</v>
      </c>
      <c r="E98" s="67">
        <v>39300</v>
      </c>
      <c r="F98" s="67"/>
      <c r="G98" s="67">
        <v>100</v>
      </c>
      <c r="H98"/>
    </row>
    <row r="99" spans="1:8" ht="15" x14ac:dyDescent="0.25">
      <c r="A99" s="158" t="s">
        <v>197</v>
      </c>
      <c r="B99" s="67"/>
      <c r="C99" s="67">
        <v>39300</v>
      </c>
      <c r="D99" s="67">
        <v>39300</v>
      </c>
      <c r="E99" s="67">
        <v>39300</v>
      </c>
      <c r="F99" s="67"/>
      <c r="G99" s="67">
        <v>100</v>
      </c>
      <c r="H99"/>
    </row>
    <row r="100" spans="1:8" ht="15" x14ac:dyDescent="0.25">
      <c r="A100" s="156" t="s">
        <v>136</v>
      </c>
      <c r="B100" s="121"/>
      <c r="C100" s="121">
        <v>159912</v>
      </c>
      <c r="D100" s="121">
        <v>159912</v>
      </c>
      <c r="E100" s="121">
        <v>95158.080000000002</v>
      </c>
      <c r="F100" s="121"/>
      <c r="G100" s="121">
        <v>59.506528590724905</v>
      </c>
      <c r="H100"/>
    </row>
    <row r="101" spans="1:8" ht="15" x14ac:dyDescent="0.25">
      <c r="A101" s="157" t="s">
        <v>181</v>
      </c>
      <c r="B101" s="67"/>
      <c r="C101" s="67">
        <v>63440</v>
      </c>
      <c r="D101" s="67">
        <v>63440</v>
      </c>
      <c r="E101" s="67">
        <v>41048.269999999997</v>
      </c>
      <c r="F101" s="67"/>
      <c r="G101" s="67">
        <v>64.704082597730121</v>
      </c>
      <c r="H101"/>
    </row>
    <row r="102" spans="1:8" ht="15" x14ac:dyDescent="0.25">
      <c r="A102" s="158" t="s">
        <v>241</v>
      </c>
      <c r="B102" s="67"/>
      <c r="C102" s="67">
        <v>63440</v>
      </c>
      <c r="D102" s="67">
        <v>63440</v>
      </c>
      <c r="E102" s="67">
        <v>41048.269999999997</v>
      </c>
      <c r="F102" s="67"/>
      <c r="G102" s="67">
        <v>64.704082597730121</v>
      </c>
      <c r="H102"/>
    </row>
    <row r="103" spans="1:8" ht="15" x14ac:dyDescent="0.25">
      <c r="A103" s="157" t="s">
        <v>137</v>
      </c>
      <c r="B103" s="67"/>
      <c r="C103" s="67">
        <v>56472</v>
      </c>
      <c r="D103" s="67">
        <v>56472</v>
      </c>
      <c r="E103" s="67">
        <v>24587.309999999998</v>
      </c>
      <c r="F103" s="67"/>
      <c r="G103" s="67">
        <v>43.538939651508706</v>
      </c>
      <c r="H103"/>
    </row>
    <row r="104" spans="1:8" ht="15" x14ac:dyDescent="0.25">
      <c r="A104" s="158" t="s">
        <v>246</v>
      </c>
      <c r="B104" s="67"/>
      <c r="C104" s="67">
        <v>30000</v>
      </c>
      <c r="D104" s="67">
        <v>30000</v>
      </c>
      <c r="E104" s="67">
        <v>16195</v>
      </c>
      <c r="F104" s="67"/>
      <c r="G104" s="67">
        <v>53.983333333333341</v>
      </c>
      <c r="H104"/>
    </row>
    <row r="105" spans="1:8" ht="15" x14ac:dyDescent="0.25">
      <c r="A105" s="158" t="s">
        <v>247</v>
      </c>
      <c r="B105" s="67"/>
      <c r="C105" s="67">
        <v>26472</v>
      </c>
      <c r="D105" s="67">
        <v>26472</v>
      </c>
      <c r="E105" s="67">
        <v>8392.31</v>
      </c>
      <c r="F105" s="67"/>
      <c r="G105" s="67">
        <v>31.702591417346625</v>
      </c>
      <c r="H105"/>
    </row>
    <row r="106" spans="1:8" ht="15" x14ac:dyDescent="0.25">
      <c r="A106" s="157" t="s">
        <v>184</v>
      </c>
      <c r="B106" s="67"/>
      <c r="C106" s="67">
        <v>40000</v>
      </c>
      <c r="D106" s="67">
        <v>40000</v>
      </c>
      <c r="E106" s="67">
        <v>29522.5</v>
      </c>
      <c r="F106" s="67"/>
      <c r="G106" s="67">
        <v>73.806249999999991</v>
      </c>
      <c r="H106"/>
    </row>
    <row r="107" spans="1:8" ht="15" x14ac:dyDescent="0.25">
      <c r="A107" s="158" t="s">
        <v>221</v>
      </c>
      <c r="B107" s="67"/>
      <c r="C107" s="67">
        <v>40000</v>
      </c>
      <c r="D107" s="67">
        <v>40000</v>
      </c>
      <c r="E107" s="67">
        <v>29522.5</v>
      </c>
      <c r="F107" s="67"/>
      <c r="G107" s="67">
        <v>73.806249999999991</v>
      </c>
      <c r="H107"/>
    </row>
    <row r="108" spans="1:8" ht="24.75" x14ac:dyDescent="0.25">
      <c r="A108" s="154" t="s">
        <v>290</v>
      </c>
      <c r="B108" s="144">
        <v>695697.17999999993</v>
      </c>
      <c r="C108" s="144"/>
      <c r="D108" s="144"/>
      <c r="E108" s="144"/>
      <c r="F108" s="144"/>
      <c r="G108" s="144"/>
      <c r="H108"/>
    </row>
    <row r="109" spans="1:8" ht="15" x14ac:dyDescent="0.25">
      <c r="A109" s="156" t="s">
        <v>170</v>
      </c>
      <c r="B109" s="121">
        <v>25917.030000000002</v>
      </c>
      <c r="C109" s="121"/>
      <c r="D109" s="121"/>
      <c r="E109" s="121"/>
      <c r="F109" s="121"/>
      <c r="G109" s="121"/>
      <c r="H109"/>
    </row>
    <row r="110" spans="1:8" ht="15" x14ac:dyDescent="0.25">
      <c r="A110" s="157" t="s">
        <v>178</v>
      </c>
      <c r="B110" s="67">
        <v>21695.63</v>
      </c>
      <c r="C110" s="67"/>
      <c r="D110" s="67"/>
      <c r="E110" s="67"/>
      <c r="F110" s="67"/>
      <c r="G110" s="67"/>
      <c r="H110"/>
    </row>
    <row r="111" spans="1:8" ht="15" x14ac:dyDescent="0.25">
      <c r="A111" s="158" t="s">
        <v>195</v>
      </c>
      <c r="B111" s="67">
        <v>21695.63</v>
      </c>
      <c r="C111" s="67"/>
      <c r="D111" s="67"/>
      <c r="E111" s="67"/>
      <c r="F111" s="67"/>
      <c r="G111" s="67"/>
      <c r="H111"/>
    </row>
    <row r="112" spans="1:8" ht="15" x14ac:dyDescent="0.25">
      <c r="A112" s="157" t="s">
        <v>179</v>
      </c>
      <c r="B112" s="67">
        <v>641.61</v>
      </c>
      <c r="C112" s="67"/>
      <c r="D112" s="67"/>
      <c r="E112" s="67"/>
      <c r="F112" s="67"/>
      <c r="G112" s="67"/>
      <c r="H112"/>
    </row>
    <row r="113" spans="1:8" ht="15" x14ac:dyDescent="0.25">
      <c r="A113" s="158" t="s">
        <v>197</v>
      </c>
      <c r="B113" s="67">
        <v>641.61</v>
      </c>
      <c r="C113" s="67"/>
      <c r="D113" s="67"/>
      <c r="E113" s="67"/>
      <c r="F113" s="67"/>
      <c r="G113" s="67"/>
      <c r="H113"/>
    </row>
    <row r="114" spans="1:8" ht="15" x14ac:dyDescent="0.25">
      <c r="A114" s="157" t="s">
        <v>180</v>
      </c>
      <c r="B114" s="67">
        <v>3579.79</v>
      </c>
      <c r="C114" s="67"/>
      <c r="D114" s="67"/>
      <c r="E114" s="67"/>
      <c r="F114" s="67"/>
      <c r="G114" s="67"/>
      <c r="H114"/>
    </row>
    <row r="115" spans="1:8" ht="15" x14ac:dyDescent="0.25">
      <c r="A115" s="158" t="s">
        <v>198</v>
      </c>
      <c r="B115" s="67">
        <v>3579.79</v>
      </c>
      <c r="C115" s="67"/>
      <c r="D115" s="67"/>
      <c r="E115" s="67"/>
      <c r="F115" s="67"/>
      <c r="G115" s="67"/>
      <c r="H115"/>
    </row>
    <row r="116" spans="1:8" ht="15" x14ac:dyDescent="0.25">
      <c r="A116" s="156" t="s">
        <v>136</v>
      </c>
      <c r="B116" s="121">
        <v>669780.14999999991</v>
      </c>
      <c r="C116" s="121"/>
      <c r="D116" s="121"/>
      <c r="E116" s="121"/>
      <c r="F116" s="121"/>
      <c r="G116" s="121"/>
      <c r="H116"/>
    </row>
    <row r="117" spans="1:8" ht="15" x14ac:dyDescent="0.25">
      <c r="A117" s="157" t="s">
        <v>181</v>
      </c>
      <c r="B117" s="67">
        <v>106893.38</v>
      </c>
      <c r="C117" s="67"/>
      <c r="D117" s="67"/>
      <c r="E117" s="67"/>
      <c r="F117" s="67"/>
      <c r="G117" s="67"/>
      <c r="H117"/>
    </row>
    <row r="118" spans="1:8" ht="15" x14ac:dyDescent="0.25">
      <c r="A118" s="158" t="s">
        <v>241</v>
      </c>
      <c r="B118" s="67">
        <v>106893.38</v>
      </c>
      <c r="C118" s="67"/>
      <c r="D118" s="67"/>
      <c r="E118" s="67"/>
      <c r="F118" s="67"/>
      <c r="G118" s="67"/>
      <c r="H118"/>
    </row>
    <row r="119" spans="1:8" ht="15" x14ac:dyDescent="0.25">
      <c r="A119" s="157" t="s">
        <v>182</v>
      </c>
      <c r="B119" s="67">
        <v>2610.4499999999998</v>
      </c>
      <c r="C119" s="67"/>
      <c r="D119" s="67"/>
      <c r="E119" s="67"/>
      <c r="F119" s="67"/>
      <c r="G119" s="67"/>
      <c r="H119"/>
    </row>
    <row r="120" spans="1:8" ht="15" x14ac:dyDescent="0.25">
      <c r="A120" s="158" t="s">
        <v>243</v>
      </c>
      <c r="B120" s="67">
        <v>2610.4499999999998</v>
      </c>
      <c r="C120" s="67"/>
      <c r="D120" s="67"/>
      <c r="E120" s="67"/>
      <c r="F120" s="67"/>
      <c r="G120" s="67"/>
      <c r="H120"/>
    </row>
    <row r="121" spans="1:8" ht="15" x14ac:dyDescent="0.25">
      <c r="A121" s="157" t="s">
        <v>137</v>
      </c>
      <c r="B121" s="67">
        <v>443517.04</v>
      </c>
      <c r="C121" s="67"/>
      <c r="D121" s="67"/>
      <c r="E121" s="67"/>
      <c r="F121" s="67"/>
      <c r="G121" s="67"/>
      <c r="H121"/>
    </row>
    <row r="122" spans="1:8" ht="15" x14ac:dyDescent="0.25">
      <c r="A122" s="158" t="s">
        <v>246</v>
      </c>
      <c r="B122" s="67">
        <v>550.79999999999995</v>
      </c>
      <c r="C122" s="67"/>
      <c r="D122" s="67"/>
      <c r="E122" s="67"/>
      <c r="F122" s="67"/>
      <c r="G122" s="67"/>
      <c r="H122"/>
    </row>
    <row r="123" spans="1:8" ht="15" x14ac:dyDescent="0.25">
      <c r="A123" s="158" t="s">
        <v>211</v>
      </c>
      <c r="B123" s="67">
        <v>12463.91</v>
      </c>
      <c r="C123" s="67"/>
      <c r="D123" s="67"/>
      <c r="E123" s="67"/>
      <c r="F123" s="67"/>
      <c r="G123" s="67"/>
      <c r="H123"/>
    </row>
    <row r="124" spans="1:8" ht="15" x14ac:dyDescent="0.25">
      <c r="A124" s="158" t="s">
        <v>151</v>
      </c>
      <c r="B124" s="67">
        <v>4263.79</v>
      </c>
      <c r="C124" s="67"/>
      <c r="D124" s="67"/>
      <c r="E124" s="67"/>
      <c r="F124" s="67"/>
      <c r="G124" s="67"/>
      <c r="H124"/>
    </row>
    <row r="125" spans="1:8" ht="15" x14ac:dyDescent="0.25">
      <c r="A125" s="158" t="s">
        <v>247</v>
      </c>
      <c r="B125" s="67">
        <v>426238.54</v>
      </c>
      <c r="C125" s="67"/>
      <c r="D125" s="67"/>
      <c r="E125" s="67"/>
      <c r="F125" s="67"/>
      <c r="G125" s="67"/>
      <c r="H125"/>
    </row>
    <row r="126" spans="1:8" ht="15" x14ac:dyDescent="0.25">
      <c r="A126" s="157" t="s">
        <v>183</v>
      </c>
      <c r="B126" s="67">
        <v>105650.1</v>
      </c>
      <c r="C126" s="67"/>
      <c r="D126" s="67"/>
      <c r="E126" s="67"/>
      <c r="F126" s="67"/>
      <c r="G126" s="67"/>
      <c r="H126"/>
    </row>
    <row r="127" spans="1:8" ht="15" x14ac:dyDescent="0.25">
      <c r="A127" s="158" t="s">
        <v>218</v>
      </c>
      <c r="B127" s="67">
        <v>105650.1</v>
      </c>
      <c r="C127" s="67"/>
      <c r="D127" s="67"/>
      <c r="E127" s="67"/>
      <c r="F127" s="67"/>
      <c r="G127" s="67"/>
      <c r="H127"/>
    </row>
    <row r="128" spans="1:8" ht="15" x14ac:dyDescent="0.25">
      <c r="A128" s="157" t="s">
        <v>184</v>
      </c>
      <c r="B128" s="67">
        <v>11109.18</v>
      </c>
      <c r="C128" s="67"/>
      <c r="D128" s="67"/>
      <c r="E128" s="67"/>
      <c r="F128" s="67"/>
      <c r="G128" s="67"/>
      <c r="H128"/>
    </row>
    <row r="129" spans="1:8" ht="15" x14ac:dyDescent="0.25">
      <c r="A129" s="158" t="s">
        <v>221</v>
      </c>
      <c r="B129" s="67">
        <v>8049.11</v>
      </c>
      <c r="C129" s="67"/>
      <c r="D129" s="67"/>
      <c r="E129" s="67"/>
      <c r="F129" s="67"/>
      <c r="G129" s="67"/>
      <c r="H129"/>
    </row>
    <row r="130" spans="1:8" ht="15" x14ac:dyDescent="0.25">
      <c r="A130" s="158" t="s">
        <v>250</v>
      </c>
      <c r="B130" s="67">
        <v>3060.07</v>
      </c>
      <c r="C130" s="67"/>
      <c r="D130" s="67"/>
      <c r="E130" s="67"/>
      <c r="F130" s="67"/>
      <c r="G130" s="67"/>
      <c r="H130"/>
    </row>
    <row r="131" spans="1:8" ht="15" x14ac:dyDescent="0.25">
      <c r="A131" s="161" t="s">
        <v>257</v>
      </c>
      <c r="B131" s="145">
        <v>889581.37</v>
      </c>
      <c r="C131" s="145">
        <v>918207</v>
      </c>
      <c r="D131" s="145">
        <v>357798</v>
      </c>
      <c r="E131" s="145">
        <v>357716.99</v>
      </c>
      <c r="F131" s="145">
        <v>40.21</v>
      </c>
      <c r="G131" s="145">
        <v>99.977358733139923</v>
      </c>
      <c r="H131"/>
    </row>
    <row r="132" spans="1:8" ht="15" x14ac:dyDescent="0.25">
      <c r="A132" s="154" t="s">
        <v>292</v>
      </c>
      <c r="B132" s="144">
        <v>889581.37</v>
      </c>
      <c r="C132" s="144">
        <v>918207</v>
      </c>
      <c r="D132" s="144">
        <v>357798</v>
      </c>
      <c r="E132" s="144">
        <v>357716.99</v>
      </c>
      <c r="F132" s="144">
        <v>40.21</v>
      </c>
      <c r="G132" s="144">
        <v>99.977358733139923</v>
      </c>
      <c r="H132"/>
    </row>
    <row r="133" spans="1:8" ht="15" x14ac:dyDescent="0.25">
      <c r="A133" s="156" t="s">
        <v>175</v>
      </c>
      <c r="B133" s="121">
        <v>889581.37</v>
      </c>
      <c r="C133" s="121">
        <v>918207</v>
      </c>
      <c r="D133" s="121">
        <v>357798</v>
      </c>
      <c r="E133" s="121">
        <v>357716.99</v>
      </c>
      <c r="F133" s="121">
        <v>40.21</v>
      </c>
      <c r="G133" s="121">
        <v>99.977358733139923</v>
      </c>
      <c r="H133"/>
    </row>
    <row r="134" spans="1:8" ht="15" x14ac:dyDescent="0.25">
      <c r="A134" s="157" t="s">
        <v>191</v>
      </c>
      <c r="B134" s="67">
        <v>889581.37</v>
      </c>
      <c r="C134" s="67">
        <v>918207</v>
      </c>
      <c r="D134" s="67">
        <v>357798</v>
      </c>
      <c r="E134" s="67">
        <v>357716.99</v>
      </c>
      <c r="F134" s="67">
        <v>40.21</v>
      </c>
      <c r="G134" s="67">
        <v>99.977358733139923</v>
      </c>
      <c r="H134"/>
    </row>
    <row r="135" spans="1:8" ht="15" x14ac:dyDescent="0.25">
      <c r="A135" s="158" t="s">
        <v>234</v>
      </c>
      <c r="B135" s="67">
        <v>889581.37</v>
      </c>
      <c r="C135" s="67">
        <v>918207</v>
      </c>
      <c r="D135" s="67">
        <v>357798</v>
      </c>
      <c r="E135" s="67">
        <v>357716.99</v>
      </c>
      <c r="F135" s="67">
        <v>40.21</v>
      </c>
      <c r="G135" s="67">
        <v>99.977358733139923</v>
      </c>
      <c r="H135"/>
    </row>
    <row r="136" spans="1:8" ht="15" x14ac:dyDescent="0.25">
      <c r="A136" s="118" t="s">
        <v>264</v>
      </c>
      <c r="B136" s="119">
        <v>11042707.229999999</v>
      </c>
      <c r="C136" s="119">
        <v>14406098</v>
      </c>
      <c r="D136" s="119">
        <v>11244276</v>
      </c>
      <c r="E136" s="119">
        <v>11062318.020000003</v>
      </c>
      <c r="F136" s="119">
        <v>100.18</v>
      </c>
      <c r="G136" s="119">
        <v>98.381772379119852</v>
      </c>
      <c r="H136"/>
    </row>
    <row r="137" spans="1:8" ht="15" x14ac:dyDescent="0.25">
      <c r="A137"/>
      <c r="B137"/>
      <c r="C137"/>
      <c r="D137"/>
      <c r="E137"/>
      <c r="F137"/>
      <c r="G137"/>
      <c r="H137"/>
    </row>
    <row r="138" spans="1:8" ht="15" x14ac:dyDescent="0.25">
      <c r="A138"/>
      <c r="B138"/>
      <c r="C138"/>
      <c r="D138"/>
      <c r="E138"/>
      <c r="F138"/>
      <c r="G138"/>
      <c r="H138"/>
    </row>
    <row r="139" spans="1:8" ht="15" x14ac:dyDescent="0.25">
      <c r="A139"/>
      <c r="B139"/>
      <c r="C139"/>
      <c r="D139"/>
      <c r="E139"/>
      <c r="F139"/>
      <c r="G139"/>
      <c r="H139"/>
    </row>
    <row r="140" spans="1:8" ht="15" x14ac:dyDescent="0.25">
      <c r="A140"/>
      <c r="B140"/>
      <c r="C140"/>
      <c r="D140"/>
      <c r="E140"/>
      <c r="F140"/>
      <c r="G140"/>
      <c r="H140"/>
    </row>
    <row r="141" spans="1:8" ht="15" x14ac:dyDescent="0.25">
      <c r="A141"/>
      <c r="B141"/>
      <c r="C141"/>
      <c r="D141"/>
      <c r="E141"/>
      <c r="F141"/>
      <c r="G141"/>
      <c r="H141"/>
    </row>
    <row r="142" spans="1:8" ht="15" x14ac:dyDescent="0.25">
      <c r="A142"/>
      <c r="B142"/>
      <c r="C142"/>
      <c r="D142"/>
      <c r="E142"/>
      <c r="F142"/>
      <c r="G142"/>
      <c r="H142"/>
    </row>
    <row r="143" spans="1:8" ht="15" x14ac:dyDescent="0.25">
      <c r="A143"/>
      <c r="B143"/>
      <c r="C143"/>
      <c r="D143"/>
      <c r="E143"/>
      <c r="F143"/>
      <c r="G143"/>
      <c r="H143"/>
    </row>
    <row r="144" spans="1:8" ht="15" x14ac:dyDescent="0.25">
      <c r="A144"/>
      <c r="B144"/>
      <c r="C144"/>
      <c r="D144"/>
      <c r="E144"/>
      <c r="F144"/>
      <c r="G144"/>
      <c r="H144"/>
    </row>
    <row r="145" spans="1:8" ht="15" x14ac:dyDescent="0.25">
      <c r="A145"/>
      <c r="B145"/>
      <c r="C145"/>
      <c r="D145"/>
      <c r="E145"/>
      <c r="F145"/>
      <c r="G145"/>
      <c r="H145"/>
    </row>
    <row r="146" spans="1:8" ht="15" x14ac:dyDescent="0.25">
      <c r="A146"/>
      <c r="B146"/>
      <c r="C146"/>
      <c r="D146"/>
      <c r="E146"/>
      <c r="F146"/>
      <c r="G146"/>
      <c r="H146"/>
    </row>
    <row r="147" spans="1:8" ht="15" x14ac:dyDescent="0.25">
      <c r="A147"/>
      <c r="B147"/>
      <c r="C147"/>
      <c r="D147"/>
      <c r="E147"/>
      <c r="F147"/>
      <c r="G147"/>
      <c r="H147"/>
    </row>
    <row r="148" spans="1:8" ht="15" x14ac:dyDescent="0.25">
      <c r="A148"/>
      <c r="B148"/>
      <c r="C148"/>
      <c r="D148"/>
      <c r="E148"/>
      <c r="F148"/>
      <c r="G148"/>
      <c r="H148"/>
    </row>
    <row r="149" spans="1:8" ht="15" x14ac:dyDescent="0.25">
      <c r="A149"/>
      <c r="B149"/>
      <c r="C149"/>
      <c r="D149"/>
      <c r="E149"/>
      <c r="F149"/>
      <c r="G149"/>
      <c r="H149"/>
    </row>
    <row r="150" spans="1:8" ht="15" x14ac:dyDescent="0.25">
      <c r="A150"/>
      <c r="B150"/>
      <c r="C150"/>
      <c r="D150"/>
      <c r="E150"/>
      <c r="F150"/>
      <c r="G150"/>
      <c r="H150"/>
    </row>
    <row r="151" spans="1:8" ht="15" x14ac:dyDescent="0.25">
      <c r="A151"/>
      <c r="B151"/>
      <c r="C151"/>
      <c r="D151"/>
      <c r="E151"/>
      <c r="F151"/>
      <c r="G151"/>
      <c r="H151"/>
    </row>
    <row r="152" spans="1:8" ht="15" x14ac:dyDescent="0.25">
      <c r="A152"/>
      <c r="B152"/>
      <c r="C152"/>
      <c r="D152"/>
      <c r="E152"/>
      <c r="F152"/>
      <c r="G152"/>
      <c r="H152"/>
    </row>
    <row r="153" spans="1:8" ht="15" x14ac:dyDescent="0.25">
      <c r="A153"/>
      <c r="B153"/>
      <c r="C153"/>
      <c r="D153"/>
      <c r="E153"/>
      <c r="F153"/>
      <c r="G153"/>
      <c r="H153"/>
    </row>
    <row r="154" spans="1:8" ht="15" x14ac:dyDescent="0.25">
      <c r="A154"/>
      <c r="B154"/>
      <c r="C154"/>
      <c r="D154"/>
      <c r="E154"/>
      <c r="F154"/>
      <c r="G154"/>
      <c r="H154"/>
    </row>
    <row r="155" spans="1:8" ht="15" x14ac:dyDescent="0.25">
      <c r="A155"/>
      <c r="B155"/>
      <c r="C155"/>
      <c r="D155"/>
      <c r="E155"/>
      <c r="F155"/>
      <c r="G155"/>
      <c r="H155"/>
    </row>
    <row r="156" spans="1:8" ht="15" x14ac:dyDescent="0.25">
      <c r="A156"/>
      <c r="B156"/>
      <c r="C156"/>
      <c r="D156"/>
      <c r="E156"/>
      <c r="F156"/>
      <c r="G156"/>
      <c r="H156"/>
    </row>
    <row r="157" spans="1:8" ht="15" x14ac:dyDescent="0.25">
      <c r="A157"/>
      <c r="B157"/>
      <c r="C157"/>
      <c r="D157"/>
      <c r="E157"/>
      <c r="F157"/>
      <c r="G157"/>
      <c r="H157"/>
    </row>
    <row r="158" spans="1:8" ht="15" x14ac:dyDescent="0.25">
      <c r="A158"/>
      <c r="B158"/>
      <c r="C158"/>
      <c r="D158"/>
      <c r="E158"/>
      <c r="F158"/>
      <c r="G158"/>
      <c r="H158"/>
    </row>
    <row r="159" spans="1:8" ht="15" x14ac:dyDescent="0.25">
      <c r="A159"/>
      <c r="B159"/>
      <c r="C159"/>
      <c r="D159"/>
      <c r="E159"/>
      <c r="F159"/>
      <c r="G159"/>
      <c r="H159"/>
    </row>
    <row r="160" spans="1:8" ht="15" x14ac:dyDescent="0.25">
      <c r="A160"/>
      <c r="B160"/>
      <c r="C160"/>
      <c r="D160"/>
      <c r="E160"/>
      <c r="F160"/>
      <c r="G160"/>
      <c r="H160"/>
    </row>
    <row r="161" spans="1:8" ht="15" x14ac:dyDescent="0.25">
      <c r="A161"/>
      <c r="B161"/>
      <c r="C161"/>
      <c r="D161"/>
      <c r="E161"/>
      <c r="F161"/>
      <c r="G161"/>
      <c r="H161"/>
    </row>
    <row r="162" spans="1:8" ht="15" x14ac:dyDescent="0.25">
      <c r="A162"/>
      <c r="B162"/>
      <c r="C162"/>
      <c r="D162"/>
      <c r="E162"/>
      <c r="F162"/>
      <c r="G162"/>
      <c r="H162"/>
    </row>
    <row r="163" spans="1:8" ht="15" x14ac:dyDescent="0.25">
      <c r="A163"/>
      <c r="B163"/>
      <c r="C163"/>
      <c r="D163"/>
      <c r="E163"/>
      <c r="F163"/>
      <c r="G163"/>
      <c r="H163"/>
    </row>
    <row r="164" spans="1:8" ht="15" x14ac:dyDescent="0.25">
      <c r="A164"/>
      <c r="B164"/>
      <c r="C164"/>
      <c r="D164"/>
      <c r="E164"/>
      <c r="F164"/>
      <c r="G164"/>
      <c r="H164"/>
    </row>
    <row r="165" spans="1:8" ht="15" x14ac:dyDescent="0.25">
      <c r="A165"/>
      <c r="B165"/>
      <c r="C165"/>
      <c r="D165"/>
      <c r="E165"/>
      <c r="F165"/>
      <c r="G165"/>
      <c r="H165"/>
    </row>
    <row r="166" spans="1:8" ht="15" x14ac:dyDescent="0.25">
      <c r="A166"/>
      <c r="B166"/>
      <c r="C166"/>
      <c r="D166"/>
      <c r="E166"/>
      <c r="F166"/>
      <c r="G166"/>
      <c r="H166"/>
    </row>
    <row r="167" spans="1:8" ht="15" x14ac:dyDescent="0.25">
      <c r="A167"/>
      <c r="B167"/>
      <c r="C167"/>
      <c r="D167"/>
      <c r="E167"/>
      <c r="F167"/>
      <c r="G167"/>
      <c r="H167"/>
    </row>
    <row r="168" spans="1:8" ht="15" x14ac:dyDescent="0.25">
      <c r="A168"/>
      <c r="B168"/>
      <c r="C168"/>
      <c r="D168"/>
      <c r="E168"/>
      <c r="F168"/>
      <c r="G168"/>
      <c r="H168"/>
    </row>
    <row r="169" spans="1:8" ht="15" x14ac:dyDescent="0.25">
      <c r="A169"/>
      <c r="B169"/>
      <c r="C169"/>
      <c r="D169"/>
      <c r="E169"/>
      <c r="F169"/>
      <c r="G169"/>
      <c r="H169"/>
    </row>
    <row r="170" spans="1:8" ht="15" x14ac:dyDescent="0.25">
      <c r="A170"/>
      <c r="B170"/>
      <c r="C170"/>
      <c r="D170"/>
      <c r="E170"/>
      <c r="F170"/>
      <c r="G170"/>
      <c r="H170"/>
    </row>
    <row r="171" spans="1:8" ht="15" x14ac:dyDescent="0.25">
      <c r="A171"/>
      <c r="B171"/>
      <c r="C171"/>
      <c r="D171"/>
      <c r="E171"/>
      <c r="F171"/>
      <c r="G171"/>
      <c r="H171"/>
    </row>
    <row r="172" spans="1:8" ht="15" x14ac:dyDescent="0.25">
      <c r="A172"/>
      <c r="B172"/>
      <c r="C172"/>
      <c r="D172"/>
      <c r="E172"/>
      <c r="F172"/>
      <c r="G172"/>
      <c r="H172"/>
    </row>
    <row r="173" spans="1:8" ht="15" x14ac:dyDescent="0.25">
      <c r="A173"/>
      <c r="B173"/>
      <c r="C173"/>
      <c r="D173"/>
      <c r="E173"/>
      <c r="F173"/>
      <c r="G173"/>
      <c r="H173"/>
    </row>
    <row r="174" spans="1:8" ht="15" x14ac:dyDescent="0.25">
      <c r="A174"/>
      <c r="B174"/>
      <c r="C174"/>
      <c r="D174"/>
      <c r="E174"/>
      <c r="F174"/>
      <c r="G174"/>
      <c r="H174"/>
    </row>
    <row r="175" spans="1:8" ht="15" x14ac:dyDescent="0.25">
      <c r="A175"/>
      <c r="B175"/>
      <c r="C175"/>
      <c r="D175"/>
      <c r="E175"/>
      <c r="F175"/>
      <c r="G175"/>
      <c r="H175"/>
    </row>
    <row r="176" spans="1:8" ht="15" x14ac:dyDescent="0.25">
      <c r="A176"/>
      <c r="B176"/>
      <c r="C176"/>
      <c r="D176"/>
      <c r="E176"/>
      <c r="F176"/>
      <c r="G176"/>
      <c r="H176"/>
    </row>
    <row r="177" spans="1:8" ht="15" x14ac:dyDescent="0.25">
      <c r="A177"/>
      <c r="B177"/>
      <c r="C177"/>
      <c r="D177"/>
      <c r="E177"/>
      <c r="F177"/>
      <c r="G177"/>
      <c r="H177"/>
    </row>
    <row r="178" spans="1:8" ht="15" x14ac:dyDescent="0.25">
      <c r="A178"/>
      <c r="B178"/>
      <c r="C178"/>
      <c r="D178"/>
      <c r="E178"/>
      <c r="F178"/>
      <c r="G178"/>
      <c r="H178"/>
    </row>
    <row r="179" spans="1:8" ht="15" x14ac:dyDescent="0.25">
      <c r="A179"/>
      <c r="B179"/>
      <c r="C179"/>
      <c r="D179"/>
      <c r="E179"/>
      <c r="F179"/>
      <c r="G179"/>
      <c r="H179"/>
    </row>
    <row r="180" spans="1:8" ht="15" x14ac:dyDescent="0.25">
      <c r="A180"/>
      <c r="B180"/>
      <c r="C180"/>
      <c r="D180"/>
      <c r="E180"/>
      <c r="F180"/>
      <c r="G180"/>
      <c r="H180"/>
    </row>
    <row r="181" spans="1:8" ht="15" x14ac:dyDescent="0.25">
      <c r="A181"/>
      <c r="B181"/>
      <c r="C181"/>
      <c r="D181"/>
      <c r="E181"/>
      <c r="F181"/>
      <c r="G181"/>
      <c r="H181"/>
    </row>
    <row r="182" spans="1:8" ht="15" x14ac:dyDescent="0.25">
      <c r="A182"/>
      <c r="B182"/>
      <c r="C182"/>
      <c r="D182"/>
      <c r="E182"/>
      <c r="F182"/>
      <c r="G182"/>
      <c r="H182"/>
    </row>
    <row r="183" spans="1:8" ht="15" x14ac:dyDescent="0.25">
      <c r="A183"/>
      <c r="B183"/>
      <c r="C183"/>
      <c r="D183"/>
      <c r="E183"/>
      <c r="F183"/>
      <c r="G183"/>
      <c r="H183"/>
    </row>
    <row r="184" spans="1:8" ht="15" x14ac:dyDescent="0.25">
      <c r="A184"/>
      <c r="B184"/>
      <c r="C184"/>
      <c r="D184"/>
      <c r="E184"/>
      <c r="F184"/>
      <c r="G184"/>
      <c r="H184"/>
    </row>
    <row r="185" spans="1:8" ht="15" x14ac:dyDescent="0.25">
      <c r="A185"/>
      <c r="B185"/>
      <c r="C185"/>
      <c r="D185"/>
      <c r="E185"/>
      <c r="F185"/>
      <c r="G185"/>
      <c r="H185"/>
    </row>
    <row r="186" spans="1:8" ht="15" x14ac:dyDescent="0.25">
      <c r="A186"/>
      <c r="B186"/>
      <c r="C186"/>
      <c r="D186"/>
      <c r="E186"/>
      <c r="F186"/>
      <c r="G186"/>
      <c r="H186"/>
    </row>
    <row r="187" spans="1:8" ht="15" x14ac:dyDescent="0.25">
      <c r="A187"/>
      <c r="B187"/>
      <c r="C187"/>
      <c r="D187"/>
      <c r="E187"/>
      <c r="F187"/>
      <c r="G187"/>
      <c r="H187"/>
    </row>
    <row r="188" spans="1:8" ht="15" x14ac:dyDescent="0.25">
      <c r="A188"/>
      <c r="B188"/>
      <c r="C188"/>
      <c r="D188"/>
      <c r="E188"/>
      <c r="F188"/>
      <c r="G188"/>
      <c r="H188"/>
    </row>
    <row r="189" spans="1:8" ht="15" x14ac:dyDescent="0.25">
      <c r="A189"/>
      <c r="B189"/>
      <c r="C189"/>
      <c r="D189"/>
      <c r="E189"/>
      <c r="F189"/>
      <c r="G189"/>
      <c r="H189"/>
    </row>
    <row r="190" spans="1:8" ht="15" x14ac:dyDescent="0.25">
      <c r="A190"/>
      <c r="B190"/>
      <c r="C190"/>
      <c r="D190"/>
      <c r="E190"/>
      <c r="F190"/>
      <c r="G190"/>
      <c r="H190"/>
    </row>
    <row r="191" spans="1:8" ht="15" x14ac:dyDescent="0.25">
      <c r="A191"/>
      <c r="B191"/>
      <c r="C191"/>
      <c r="D191"/>
      <c r="E191"/>
      <c r="F191"/>
      <c r="G191"/>
      <c r="H191"/>
    </row>
    <row r="192" spans="1:8" ht="15" x14ac:dyDescent="0.25">
      <c r="A192"/>
      <c r="B192"/>
      <c r="C192"/>
      <c r="D192"/>
      <c r="E192"/>
      <c r="F192"/>
      <c r="G192"/>
      <c r="H192"/>
    </row>
    <row r="193" spans="1:8" ht="15" x14ac:dyDescent="0.25">
      <c r="A193"/>
      <c r="B193"/>
      <c r="C193"/>
      <c r="D193"/>
      <c r="E193"/>
      <c r="F193"/>
      <c r="G193"/>
      <c r="H193"/>
    </row>
    <row r="194" spans="1:8" ht="15" x14ac:dyDescent="0.25">
      <c r="A194"/>
      <c r="B194"/>
      <c r="C194"/>
      <c r="D194"/>
      <c r="E194"/>
      <c r="F194"/>
      <c r="G194"/>
      <c r="H194"/>
    </row>
    <row r="195" spans="1:8" ht="15" x14ac:dyDescent="0.25">
      <c r="A195"/>
      <c r="B195"/>
      <c r="C195"/>
      <c r="D195"/>
      <c r="E195"/>
      <c r="F195"/>
      <c r="G195"/>
      <c r="H195"/>
    </row>
    <row r="196" spans="1:8" ht="15" x14ac:dyDescent="0.25">
      <c r="A196"/>
      <c r="B196"/>
      <c r="C196"/>
      <c r="D196"/>
      <c r="E196"/>
      <c r="F196"/>
      <c r="G196"/>
      <c r="H196"/>
    </row>
    <row r="197" spans="1:8" ht="15" x14ac:dyDescent="0.25">
      <c r="A197"/>
      <c r="B197"/>
      <c r="C197"/>
      <c r="D197"/>
      <c r="E197"/>
      <c r="F197"/>
      <c r="G197"/>
      <c r="H197"/>
    </row>
    <row r="198" spans="1:8" ht="15" x14ac:dyDescent="0.25">
      <c r="A198"/>
      <c r="B198" s="116"/>
      <c r="C198" s="116"/>
      <c r="D198" s="116"/>
      <c r="E198" s="116"/>
      <c r="F198" s="116"/>
      <c r="G198"/>
      <c r="H198"/>
    </row>
    <row r="199" spans="1:8" ht="15" x14ac:dyDescent="0.25">
      <c r="A199"/>
      <c r="B199" s="116"/>
      <c r="C199" s="116"/>
      <c r="D199" s="116"/>
      <c r="E199" s="116"/>
      <c r="F199" s="116"/>
      <c r="G199"/>
      <c r="H199"/>
    </row>
    <row r="200" spans="1:8" ht="15" x14ac:dyDescent="0.25">
      <c r="A200"/>
      <c r="B200" s="116"/>
      <c r="C200" s="116"/>
      <c r="D200" s="116"/>
      <c r="E200" s="116"/>
      <c r="F200" s="116"/>
      <c r="G200"/>
      <c r="H200"/>
    </row>
    <row r="201" spans="1:8" ht="15" x14ac:dyDescent="0.25">
      <c r="A201"/>
      <c r="B201" s="116"/>
      <c r="C201" s="116"/>
      <c r="D201" s="116"/>
      <c r="E201" s="116"/>
      <c r="F201" s="116"/>
      <c r="G201"/>
      <c r="H201"/>
    </row>
    <row r="202" spans="1:8" ht="15" x14ac:dyDescent="0.25">
      <c r="A202"/>
      <c r="B202" s="116"/>
      <c r="C202" s="116"/>
      <c r="D202" s="116"/>
      <c r="E202" s="116"/>
      <c r="F202" s="116"/>
      <c r="G202"/>
      <c r="H202"/>
    </row>
    <row r="203" spans="1:8" ht="15" x14ac:dyDescent="0.25">
      <c r="A203"/>
      <c r="B203" s="116"/>
      <c r="C203" s="116"/>
      <c r="D203" s="116"/>
      <c r="E203" s="116"/>
      <c r="F203" s="116"/>
      <c r="G203"/>
      <c r="H203"/>
    </row>
    <row r="204" spans="1:8" ht="15" x14ac:dyDescent="0.25">
      <c r="A204"/>
      <c r="B204" s="116"/>
      <c r="C204" s="116"/>
      <c r="D204" s="116"/>
      <c r="E204" s="116"/>
      <c r="F204" s="116"/>
      <c r="G204"/>
      <c r="H204"/>
    </row>
    <row r="205" spans="1:8" ht="15" x14ac:dyDescent="0.25">
      <c r="A205"/>
      <c r="B205" s="116"/>
      <c r="C205" s="116"/>
      <c r="D205" s="116"/>
      <c r="E205" s="116"/>
      <c r="F205" s="116"/>
      <c r="G205"/>
      <c r="H205"/>
    </row>
    <row r="206" spans="1:8" ht="15" x14ac:dyDescent="0.25">
      <c r="A206" s="81"/>
      <c r="B206" s="148"/>
      <c r="C206" s="148"/>
      <c r="D206" s="148"/>
      <c r="E206" s="148"/>
      <c r="F206" s="148"/>
      <c r="G206" s="81"/>
      <c r="H206" s="81"/>
    </row>
    <row r="207" spans="1:8" ht="15" x14ac:dyDescent="0.25">
      <c r="A207" s="81"/>
      <c r="B207" s="148"/>
      <c r="C207" s="148"/>
      <c r="D207" s="148"/>
      <c r="E207" s="148"/>
      <c r="F207" s="148"/>
      <c r="G207" s="81"/>
      <c r="H207" s="81"/>
    </row>
    <row r="208" spans="1:8" ht="15" x14ac:dyDescent="0.25">
      <c r="A208" s="81"/>
      <c r="B208" s="148"/>
      <c r="C208" s="148"/>
      <c r="D208" s="148"/>
      <c r="E208" s="148"/>
      <c r="F208" s="148"/>
      <c r="G208" s="81"/>
      <c r="H208" s="81"/>
    </row>
    <row r="209" spans="1:8" ht="15" x14ac:dyDescent="0.25">
      <c r="A209" s="81"/>
      <c r="B209" s="148"/>
      <c r="C209" s="148"/>
      <c r="D209" s="148"/>
      <c r="E209" s="148"/>
      <c r="F209" s="148"/>
      <c r="G209" s="81"/>
      <c r="H209" s="81"/>
    </row>
    <row r="210" spans="1:8" ht="15" x14ac:dyDescent="0.25">
      <c r="A210" s="81"/>
      <c r="B210" s="148"/>
      <c r="C210" s="148"/>
      <c r="D210" s="148"/>
      <c r="E210" s="148"/>
      <c r="F210" s="148"/>
      <c r="G210" s="81"/>
      <c r="H210" s="81"/>
    </row>
    <row r="211" spans="1:8" ht="15" x14ac:dyDescent="0.25">
      <c r="A211" s="81"/>
      <c r="B211" s="148"/>
      <c r="C211" s="148"/>
      <c r="D211" s="148"/>
      <c r="E211" s="148"/>
      <c r="F211" s="148"/>
      <c r="G211" s="81"/>
      <c r="H211" s="81"/>
    </row>
    <row r="212" spans="1:8" ht="15" x14ac:dyDescent="0.25">
      <c r="A212" s="81"/>
      <c r="B212" s="148"/>
      <c r="C212" s="148"/>
      <c r="D212" s="148"/>
      <c r="E212" s="148"/>
      <c r="F212" s="148"/>
      <c r="G212" s="81"/>
      <c r="H212" s="81"/>
    </row>
    <row r="213" spans="1:8" ht="15" x14ac:dyDescent="0.25">
      <c r="A213" s="81"/>
      <c r="B213" s="148"/>
      <c r="C213" s="148"/>
      <c r="D213" s="148"/>
      <c r="E213" s="148"/>
      <c r="F213" s="148"/>
      <c r="G213" s="81"/>
      <c r="H213" s="81"/>
    </row>
    <row r="214" spans="1:8" ht="15" x14ac:dyDescent="0.25">
      <c r="A214" s="81"/>
      <c r="B214" s="148"/>
      <c r="C214" s="148"/>
      <c r="D214" s="148"/>
      <c r="E214" s="148"/>
      <c r="F214" s="148"/>
      <c r="G214" s="81"/>
      <c r="H214" s="81"/>
    </row>
    <row r="215" spans="1:8" ht="15" x14ac:dyDescent="0.25">
      <c r="A215" s="81"/>
      <c r="B215" s="148"/>
      <c r="C215" s="148"/>
      <c r="D215" s="148"/>
      <c r="E215" s="148"/>
      <c r="F215" s="148"/>
      <c r="G215" s="81"/>
      <c r="H215" s="81"/>
    </row>
    <row r="216" spans="1:8" ht="15" x14ac:dyDescent="0.25">
      <c r="A216" s="81"/>
      <c r="B216" s="148"/>
      <c r="C216" s="148"/>
      <c r="D216" s="148"/>
      <c r="E216" s="148"/>
      <c r="F216" s="148"/>
      <c r="G216" s="81"/>
      <c r="H216" s="81"/>
    </row>
    <row r="217" spans="1:8" ht="15" x14ac:dyDescent="0.25">
      <c r="A217" s="81"/>
      <c r="B217" s="148"/>
      <c r="C217" s="148"/>
      <c r="D217" s="148"/>
      <c r="E217" s="148"/>
      <c r="F217" s="148"/>
      <c r="G217" s="81"/>
      <c r="H217" s="81"/>
    </row>
    <row r="218" spans="1:8" ht="15" x14ac:dyDescent="0.25">
      <c r="A218" s="81"/>
      <c r="B218" s="148"/>
      <c r="C218" s="148"/>
      <c r="D218" s="148"/>
      <c r="E218" s="148"/>
      <c r="F218" s="148"/>
      <c r="G218" s="81"/>
      <c r="H218" s="81"/>
    </row>
    <row r="219" spans="1:8" ht="15" x14ac:dyDescent="0.25">
      <c r="A219" s="81"/>
      <c r="B219" s="148"/>
      <c r="C219" s="148"/>
      <c r="D219" s="148"/>
      <c r="E219" s="148"/>
      <c r="F219" s="148"/>
      <c r="G219" s="81"/>
      <c r="H219" s="81"/>
    </row>
    <row r="220" spans="1:8" ht="15" x14ac:dyDescent="0.25">
      <c r="A220" s="81"/>
      <c r="B220" s="148"/>
      <c r="C220" s="148"/>
      <c r="D220" s="148"/>
      <c r="E220" s="148"/>
      <c r="F220" s="148"/>
      <c r="G220" s="81"/>
      <c r="H220" s="81"/>
    </row>
    <row r="221" spans="1:8" ht="15" x14ac:dyDescent="0.25">
      <c r="A221" s="81"/>
      <c r="B221" s="148"/>
      <c r="C221" s="148"/>
      <c r="D221" s="148"/>
      <c r="E221" s="148"/>
      <c r="F221" s="148"/>
      <c r="G221" s="81"/>
      <c r="H221" s="81"/>
    </row>
    <row r="222" spans="1:8" ht="15" x14ac:dyDescent="0.25">
      <c r="A222" s="81"/>
      <c r="B222" s="148"/>
      <c r="C222" s="148"/>
      <c r="D222" s="148"/>
      <c r="E222" s="148"/>
      <c r="F222" s="148"/>
      <c r="G222" s="81"/>
      <c r="H222" s="81"/>
    </row>
    <row r="223" spans="1:8" ht="15" x14ac:dyDescent="0.25">
      <c r="A223" s="81"/>
      <c r="B223" s="148"/>
      <c r="C223" s="148"/>
      <c r="D223" s="148"/>
      <c r="E223" s="148"/>
      <c r="F223" s="148"/>
      <c r="G223" s="81"/>
      <c r="H223" s="81"/>
    </row>
    <row r="224" spans="1:8" ht="15" x14ac:dyDescent="0.25">
      <c r="A224" s="81"/>
      <c r="B224" s="148"/>
      <c r="C224" s="148"/>
      <c r="D224" s="148"/>
      <c r="E224" s="148"/>
      <c r="F224" s="148"/>
      <c r="G224" s="81"/>
      <c r="H224" s="81"/>
    </row>
    <row r="225" spans="1:8" ht="15" x14ac:dyDescent="0.25">
      <c r="A225" s="81"/>
      <c r="B225" s="148"/>
      <c r="C225" s="148"/>
      <c r="D225" s="148"/>
      <c r="E225" s="148"/>
      <c r="F225" s="148"/>
      <c r="G225" s="81"/>
      <c r="H225" s="81"/>
    </row>
    <row r="226" spans="1:8" ht="15" x14ac:dyDescent="0.25">
      <c r="A226" s="81"/>
      <c r="B226" s="148"/>
      <c r="C226" s="148"/>
      <c r="D226" s="148"/>
      <c r="E226" s="148"/>
      <c r="F226" s="148"/>
      <c r="G226" s="81"/>
      <c r="H226" s="81"/>
    </row>
    <row r="227" spans="1:8" ht="15" x14ac:dyDescent="0.25">
      <c r="A227" s="81"/>
      <c r="B227" s="148"/>
      <c r="C227" s="148"/>
      <c r="D227" s="148"/>
      <c r="E227" s="148"/>
      <c r="F227" s="148"/>
      <c r="G227" s="81"/>
      <c r="H227" s="81"/>
    </row>
    <row r="228" spans="1:8" ht="15" x14ac:dyDescent="0.25">
      <c r="A228" s="81"/>
      <c r="B228" s="148"/>
      <c r="C228" s="148"/>
      <c r="D228" s="148"/>
      <c r="E228" s="148"/>
      <c r="F228" s="148"/>
      <c r="G228" s="81"/>
      <c r="H228" s="81"/>
    </row>
    <row r="229" spans="1:8" ht="15" x14ac:dyDescent="0.25">
      <c r="A229" s="81"/>
      <c r="B229" s="148"/>
      <c r="C229" s="148"/>
      <c r="D229" s="148"/>
      <c r="E229" s="148"/>
      <c r="F229" s="148"/>
      <c r="G229" s="81"/>
      <c r="H229" s="81"/>
    </row>
    <row r="230" spans="1:8" ht="15" x14ac:dyDescent="0.25">
      <c r="A230" s="81"/>
      <c r="B230" s="148"/>
      <c r="C230" s="148"/>
      <c r="D230" s="148"/>
      <c r="E230" s="148"/>
      <c r="F230" s="148"/>
      <c r="G230" s="81"/>
      <c r="H230" s="81"/>
    </row>
    <row r="231" spans="1:8" ht="15" x14ac:dyDescent="0.25">
      <c r="A231" s="81"/>
      <c r="B231" s="148"/>
      <c r="C231" s="148"/>
      <c r="D231" s="148"/>
      <c r="E231" s="148"/>
      <c r="F231" s="148"/>
      <c r="G231" s="81"/>
      <c r="H231" s="81"/>
    </row>
    <row r="232" spans="1:8" ht="15" x14ac:dyDescent="0.25">
      <c r="A232" s="81"/>
      <c r="B232" s="148"/>
      <c r="C232" s="148"/>
      <c r="D232" s="148"/>
      <c r="E232" s="148"/>
      <c r="F232" s="148"/>
      <c r="G232" s="81"/>
      <c r="H232" s="81"/>
    </row>
    <row r="233" spans="1:8" ht="15" x14ac:dyDescent="0.25">
      <c r="A233" s="81"/>
      <c r="B233" s="148"/>
      <c r="C233" s="148"/>
      <c r="D233" s="148"/>
      <c r="E233" s="148"/>
      <c r="F233" s="148"/>
      <c r="G233" s="81"/>
      <c r="H233" s="81"/>
    </row>
    <row r="234" spans="1:8" ht="15" x14ac:dyDescent="0.25">
      <c r="A234" s="81"/>
      <c r="B234" s="148"/>
      <c r="C234" s="148"/>
      <c r="D234" s="148"/>
      <c r="E234" s="148"/>
      <c r="F234" s="148"/>
      <c r="G234" s="81"/>
      <c r="H234" s="81"/>
    </row>
    <row r="235" spans="1:8" ht="15" x14ac:dyDescent="0.25">
      <c r="A235" s="81"/>
      <c r="B235" s="148"/>
      <c r="C235" s="148"/>
      <c r="D235" s="148"/>
      <c r="E235" s="148"/>
      <c r="F235" s="148"/>
      <c r="G235" s="81"/>
      <c r="H235" s="81"/>
    </row>
    <row r="236" spans="1:8" ht="15" x14ac:dyDescent="0.25">
      <c r="A236" s="81"/>
      <c r="B236" s="148"/>
      <c r="C236" s="148"/>
      <c r="D236" s="148"/>
      <c r="E236" s="148"/>
      <c r="F236" s="148"/>
      <c r="G236" s="81"/>
      <c r="H236" s="81"/>
    </row>
  </sheetData>
  <pageMargins left="0" right="0" top="0" bottom="0" header="0.31496062992125984" footer="0.31496062992125984"/>
  <pageSetup paperSize="9" scale="64" fitToHeight="0" orientation="portrait" r:id="rId2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8"/>
  <sheetViews>
    <sheetView zoomScaleNormal="100" zoomScaleSheetLayoutView="100" workbookViewId="0">
      <pane xSplit="2" ySplit="2" topLeftCell="H225" activePane="bottomRight" state="frozenSplit"/>
      <selection pane="topRight" activeCell="C1" sqref="C1"/>
      <selection pane="bottomLeft" activeCell="A3" sqref="A3"/>
      <selection pane="bottomRight" activeCell="I225" sqref="I225"/>
    </sheetView>
  </sheetViews>
  <sheetFormatPr defaultColWidth="9.140625" defaultRowHeight="12" x14ac:dyDescent="0.25"/>
  <cols>
    <col min="1" max="1" width="17.5703125" style="9" customWidth="1"/>
    <col min="2" max="2" width="44.28515625" style="9" customWidth="1"/>
    <col min="3" max="3" width="25" style="9" customWidth="1"/>
    <col min="4" max="4" width="20.28515625" style="9" customWidth="1"/>
    <col min="5" max="9" width="16.85546875" style="9" customWidth="1"/>
    <col min="10" max="10" width="17" style="244" customWidth="1"/>
    <col min="11" max="11" width="19.28515625" style="244" customWidth="1"/>
    <col min="12" max="12" width="22.5703125" style="244" customWidth="1"/>
    <col min="13" max="13" width="17.28515625" style="244" customWidth="1"/>
    <col min="14" max="14" width="22.28515625" style="244" customWidth="1"/>
    <col min="15" max="15" width="19.42578125" style="244" customWidth="1"/>
    <col min="16" max="17" width="23.85546875" style="244" customWidth="1"/>
    <col min="18" max="18" width="26.5703125" style="244" customWidth="1"/>
    <col min="19" max="19" width="19.85546875" style="244" customWidth="1"/>
    <col min="20" max="20" width="25.28515625" style="244" customWidth="1"/>
    <col min="21" max="21" width="9.140625" style="9" customWidth="1"/>
    <col min="22" max="22" width="47.7109375" style="9" customWidth="1"/>
    <col min="23" max="16384" width="9.140625" style="9"/>
  </cols>
  <sheetData>
    <row r="1" spans="1:22" s="25" customFormat="1" ht="60.75" thickBot="1" x14ac:dyDescent="0.3">
      <c r="A1" s="45" t="s">
        <v>162</v>
      </c>
      <c r="B1" s="46"/>
      <c r="C1" s="46"/>
      <c r="D1" s="46"/>
      <c r="E1" s="46"/>
      <c r="F1" s="83"/>
      <c r="G1" s="83"/>
      <c r="H1" s="83"/>
      <c r="I1" s="83"/>
      <c r="J1" s="245" t="s">
        <v>116</v>
      </c>
      <c r="K1" s="245"/>
      <c r="L1" s="245"/>
      <c r="M1" s="245"/>
      <c r="N1" s="245"/>
      <c r="O1" s="245"/>
      <c r="P1" s="245"/>
      <c r="Q1" s="301"/>
      <c r="R1" s="302"/>
      <c r="S1" s="302"/>
      <c r="T1" s="302"/>
    </row>
    <row r="2" spans="1:22" s="25" customFormat="1" ht="24.75" thickTop="1" x14ac:dyDescent="0.25">
      <c r="A2" s="26" t="s">
        <v>0</v>
      </c>
      <c r="B2" s="27" t="s">
        <v>1</v>
      </c>
      <c r="C2" s="27" t="s">
        <v>144</v>
      </c>
      <c r="D2" s="27" t="s">
        <v>118</v>
      </c>
      <c r="E2" s="27" t="s">
        <v>119</v>
      </c>
      <c r="F2" s="27" t="s">
        <v>267</v>
      </c>
      <c r="G2" s="27" t="s">
        <v>268</v>
      </c>
      <c r="H2" s="27" t="s">
        <v>281</v>
      </c>
      <c r="I2" s="27" t="s">
        <v>282</v>
      </c>
      <c r="J2" s="303" t="s">
        <v>161</v>
      </c>
      <c r="K2" s="246" t="s">
        <v>325</v>
      </c>
      <c r="L2" s="247" t="s">
        <v>326</v>
      </c>
      <c r="M2" s="247" t="s">
        <v>327</v>
      </c>
      <c r="N2" s="247" t="s">
        <v>328</v>
      </c>
      <c r="O2" s="304" t="s">
        <v>159</v>
      </c>
      <c r="P2" s="303" t="s">
        <v>117</v>
      </c>
      <c r="Q2" s="305" t="s">
        <v>160</v>
      </c>
      <c r="R2" s="306" t="s">
        <v>258</v>
      </c>
      <c r="S2" s="307" t="s">
        <v>260</v>
      </c>
      <c r="T2" s="308" t="s">
        <v>259</v>
      </c>
      <c r="V2" s="216"/>
    </row>
    <row r="3" spans="1:22" s="30" customFormat="1" ht="48" x14ac:dyDescent="0.25">
      <c r="A3" s="28" t="s">
        <v>2</v>
      </c>
      <c r="B3" s="29"/>
      <c r="C3" s="29"/>
      <c r="D3" s="29"/>
      <c r="E3" s="29"/>
      <c r="F3" s="29"/>
      <c r="G3" s="29"/>
      <c r="H3" s="29" t="s">
        <v>166</v>
      </c>
      <c r="I3" s="29" t="s">
        <v>158</v>
      </c>
      <c r="J3" s="165">
        <f>SUM(J7+J87+J108+J129+J163)</f>
        <v>13047285</v>
      </c>
      <c r="K3" s="165">
        <f>SUM(K7+K87+K108+K129+K163)</f>
        <v>11042707.229999999</v>
      </c>
      <c r="L3" s="165">
        <f>SUM(L7+L87+L108+L129+L163)</f>
        <v>14406098</v>
      </c>
      <c r="M3" s="165">
        <f>SUM(M7+M87+M108+M129+M163)</f>
        <v>11244276</v>
      </c>
      <c r="N3" s="165">
        <f t="shared" ref="N3" si="0">SUM(N7+N87+N108+N129+N163)</f>
        <v>11062318.02</v>
      </c>
      <c r="O3" s="166">
        <f>SUM(O7+O87+O108+O129+L163)</f>
        <v>18027278</v>
      </c>
      <c r="P3" s="166">
        <f>SUM(P7+P87+P108+P129+P163)</f>
        <v>11221542</v>
      </c>
      <c r="Q3" s="167">
        <f>SUM(Q7+Q87+Q108+Q129+Q163)</f>
        <v>11615339</v>
      </c>
      <c r="R3" s="167">
        <f>SUM(R7+R87+R108+R129+R163)</f>
        <v>5285322.09</v>
      </c>
      <c r="S3" s="167">
        <f>SUM(S7+S87+S108+S129+S163)</f>
        <v>14415988</v>
      </c>
      <c r="T3" s="167">
        <f>SUM(T7+T87+T108+T129+T163)</f>
        <v>5432570.9099999992</v>
      </c>
      <c r="V3" s="167">
        <f>BazaZaUpit[[#This Row],[IZVORNI PLAN ILI REBALANS ZA 2023. EUR]]-BazaZaUpit[[#This Row],[IZVORNI / TEKUĆI                           Plan za 2023.]]</f>
        <v>-9890</v>
      </c>
    </row>
    <row r="4" spans="1:22" s="30" customFormat="1" x14ac:dyDescent="0.25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165">
        <f>SUM(J7+J87+J108+J129+J163)</f>
        <v>13047285</v>
      </c>
      <c r="K4" s="165">
        <f>SUM(K7+K87+K108+K129+K163)</f>
        <v>11042707.229999999</v>
      </c>
      <c r="L4" s="165">
        <f>SUM(L7+L87+L108+L129+L163)</f>
        <v>14406098</v>
      </c>
      <c r="M4" s="165">
        <f t="shared" ref="M4:N4" si="1">SUM(M7+M87+M108+M129+M163)</f>
        <v>11244276</v>
      </c>
      <c r="N4" s="165">
        <f t="shared" si="1"/>
        <v>11062318.02</v>
      </c>
      <c r="O4" s="166">
        <f>SUM(O7+O87+O108+O129+L163)</f>
        <v>18027278</v>
      </c>
      <c r="P4" s="166">
        <f>SUM(P7+P87+P108+P129+P163)</f>
        <v>11221542</v>
      </c>
      <c r="Q4" s="167">
        <f>SUM(Q7+Q87+Q108+Q129+Q163)</f>
        <v>11615339</v>
      </c>
      <c r="R4" s="167">
        <f>SUM(R7+R87+R108+R129+R163)</f>
        <v>5285322.09</v>
      </c>
      <c r="S4" s="167">
        <f>SUM(S7+S87+S108+S129+S163)</f>
        <v>14415988</v>
      </c>
      <c r="T4" s="167">
        <f>SUM(T7+T87+T108+T129+T163)</f>
        <v>5432570.9099999992</v>
      </c>
      <c r="V4" s="167">
        <f>BazaZaUpit[[#This Row],[IZVORNI PLAN ILI REBALANS ZA 2023. EUR]]-BazaZaUpit[[#This Row],[IZVORNI / TEKUĆI                           Plan za 2023.]]</f>
        <v>-9890</v>
      </c>
    </row>
    <row r="5" spans="1:22" s="30" customFormat="1" ht="24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165">
        <f>SUM(J7+J87+J108+J129+J163)</f>
        <v>13047285</v>
      </c>
      <c r="K5" s="165">
        <f>SUM(K7+K87+K108+K129+K163)</f>
        <v>11042707.229999999</v>
      </c>
      <c r="L5" s="165">
        <f>SUM(L7+L87+L108+L129+L163)</f>
        <v>14406098</v>
      </c>
      <c r="M5" s="165">
        <f t="shared" ref="M5:N5" si="2">SUM(M7+M87+M108+M129+M163)</f>
        <v>11244276</v>
      </c>
      <c r="N5" s="165">
        <f t="shared" si="2"/>
        <v>11062318.02</v>
      </c>
      <c r="O5" s="166">
        <f>SUM(O7+O87+O108+O129+L163)</f>
        <v>18027278</v>
      </c>
      <c r="P5" s="166">
        <f>SUM(P7+P87+P108+P129+P163)</f>
        <v>11221542</v>
      </c>
      <c r="Q5" s="167">
        <f>SUM(Q7+Q87+Q108+Q129+Q163)</f>
        <v>11615339</v>
      </c>
      <c r="R5" s="167">
        <f>SUM(R7+R87+R108+R129+R163)</f>
        <v>5285322.09</v>
      </c>
      <c r="S5" s="167">
        <f>SUM(S7+S87+S108+S129+S163)</f>
        <v>14415988</v>
      </c>
      <c r="T5" s="167">
        <f>SUM(T7+T87+T108+T129+T163)</f>
        <v>5432570.9099999992</v>
      </c>
      <c r="V5" s="167">
        <f>BazaZaUpit[[#This Row],[IZVORNI PLAN ILI REBALANS ZA 2023. EUR]]-BazaZaUpit[[#This Row],[IZVORNI / TEKUĆI                           Plan za 2023.]]</f>
        <v>-9890</v>
      </c>
    </row>
    <row r="6" spans="1:22" s="30" customFormat="1" ht="36" x14ac:dyDescent="0.25">
      <c r="A6" s="28" t="s">
        <v>28</v>
      </c>
      <c r="B6" s="29"/>
      <c r="C6" s="29"/>
      <c r="D6" s="29"/>
      <c r="E6" s="29"/>
      <c r="F6" s="29"/>
      <c r="G6" s="29"/>
      <c r="H6" s="29"/>
      <c r="I6" s="29"/>
      <c r="J6" s="165">
        <f>SUM(J7+J87+J108+J129+J163)</f>
        <v>13047285</v>
      </c>
      <c r="K6" s="165">
        <f>SUM(K7+K87+K108+K129+K163)</f>
        <v>11042707.229999999</v>
      </c>
      <c r="L6" s="165">
        <f>SUM(L7+L87+L108+L129+L163)</f>
        <v>14406098</v>
      </c>
      <c r="M6" s="165">
        <f t="shared" ref="M6:N6" si="3">SUM(M7+M87+M108+M129+M163)</f>
        <v>11244276</v>
      </c>
      <c r="N6" s="165">
        <f t="shared" si="3"/>
        <v>11062318.02</v>
      </c>
      <c r="O6" s="166">
        <f>SUM(O7+O87+O108+O129+L163)</f>
        <v>18027278</v>
      </c>
      <c r="P6" s="166">
        <f>SUM(P7+P87+P108+P129+P163)</f>
        <v>11221542</v>
      </c>
      <c r="Q6" s="167">
        <f>SUM(Q7+Q87+Q108+Q129+Q163)</f>
        <v>11615339</v>
      </c>
      <c r="R6" s="167">
        <f>SUM(R7+R87+R108+R129+R163)</f>
        <v>5285322.09</v>
      </c>
      <c r="S6" s="167">
        <f>SUM(S7+S87+S108+S129+S163)</f>
        <v>14415988</v>
      </c>
      <c r="T6" s="167">
        <f>SUM(T7+T87+T108+T129+T163)</f>
        <v>5432570.9099999992</v>
      </c>
      <c r="V6" s="167">
        <f>BazaZaUpit[[#This Row],[IZVORNI PLAN ILI REBALANS ZA 2023. EUR]]-BazaZaUpit[[#This Row],[IZVORNI / TEKUĆI                           Plan za 2023.]]</f>
        <v>-9890</v>
      </c>
    </row>
    <row r="7" spans="1:22" s="30" customFormat="1" x14ac:dyDescent="0.25">
      <c r="A7" s="29" t="s">
        <v>93</v>
      </c>
      <c r="B7" s="11" t="s">
        <v>291</v>
      </c>
      <c r="C7" s="11"/>
      <c r="D7" s="11"/>
      <c r="E7" s="11"/>
      <c r="F7" s="11"/>
      <c r="G7" s="11"/>
      <c r="H7" s="11"/>
      <c r="I7" s="11"/>
      <c r="J7" s="166">
        <f t="shared" ref="J7:T7" si="4">SUM(J8+J63+J82)</f>
        <v>11404701</v>
      </c>
      <c r="K7" s="166">
        <f t="shared" si="4"/>
        <v>10100923.209999999</v>
      </c>
      <c r="L7" s="166">
        <f t="shared" si="4"/>
        <v>13894190</v>
      </c>
      <c r="M7" s="166">
        <f t="shared" si="4"/>
        <v>10747368</v>
      </c>
      <c r="N7" s="166">
        <f t="shared" si="4"/>
        <v>10608072.58</v>
      </c>
      <c r="O7" s="166">
        <f t="shared" si="4"/>
        <v>17613472</v>
      </c>
      <c r="P7" s="166">
        <f t="shared" si="4"/>
        <v>10832157</v>
      </c>
      <c r="Q7" s="166">
        <f t="shared" si="4"/>
        <v>10930504</v>
      </c>
      <c r="R7" s="166">
        <f t="shared" si="4"/>
        <v>4618705.919999999</v>
      </c>
      <c r="S7" s="166">
        <f t="shared" si="4"/>
        <v>13876519</v>
      </c>
      <c r="T7" s="166">
        <f t="shared" si="4"/>
        <v>5222110.3899999987</v>
      </c>
      <c r="V7" s="166">
        <f>BazaZaUpit[[#This Row],[IZVORNI PLAN ILI REBALANS ZA 2023. EUR]]-BazaZaUpit[[#This Row],[IZVORNI / TEKUĆI                           Plan za 2023.]]</f>
        <v>17671</v>
      </c>
    </row>
    <row r="8" spans="1:22" s="1" customFormat="1" ht="84" x14ac:dyDescent="0.25">
      <c r="A8" s="2" t="s">
        <v>30</v>
      </c>
      <c r="B8" s="3" t="s">
        <v>35</v>
      </c>
      <c r="C8" s="12" t="s">
        <v>145</v>
      </c>
      <c r="D8" s="12" t="s">
        <v>120</v>
      </c>
      <c r="E8" s="12" t="s">
        <v>121</v>
      </c>
      <c r="F8" s="12" t="s">
        <v>269</v>
      </c>
      <c r="G8" s="12" t="s">
        <v>270</v>
      </c>
      <c r="H8" s="12"/>
      <c r="I8" s="12"/>
      <c r="J8" s="168">
        <f>SUM(J9+J54)</f>
        <v>9851059</v>
      </c>
      <c r="K8" s="168">
        <f>SUM(K9+K54)</f>
        <v>9211341.8399999999</v>
      </c>
      <c r="L8" s="168">
        <f>SUM(L10+L18+L46+L50+L55+L60)</f>
        <v>12776771</v>
      </c>
      <c r="M8" s="168">
        <f t="shared" ref="M8:N8" si="5">SUM(M10+M18+M46+M50+M55+M60)</f>
        <v>10190358</v>
      </c>
      <c r="N8" s="168">
        <f t="shared" si="5"/>
        <v>10115897.51</v>
      </c>
      <c r="O8" s="168">
        <f>SUM(O10+O18+O46+O50+O55+O60)</f>
        <v>17456860</v>
      </c>
      <c r="P8" s="168">
        <f>SUM(P10+P18+P46+P50+P55)</f>
        <v>10832157</v>
      </c>
      <c r="Q8" s="169">
        <f>SUM(Q10+Q18+Q46+Q50+Q55)</f>
        <v>10930504</v>
      </c>
      <c r="R8" s="169">
        <f>SUM(R10+R18+R46+R50+R55+R60)</f>
        <v>4347298.5399999991</v>
      </c>
      <c r="S8" s="169">
        <f t="shared" ref="S8:T8" si="6">SUM(S10+S18+S46+S50+S55+S60)</f>
        <v>12767321</v>
      </c>
      <c r="T8" s="169">
        <f t="shared" si="6"/>
        <v>4859667.9099999992</v>
      </c>
      <c r="V8" s="169">
        <f>BazaZaUpit[[#This Row],[IZVORNI PLAN ILI REBALANS ZA 2023. EUR]]-BazaZaUpit[[#This Row],[IZVORNI / TEKUĆI                           Plan za 2023.]]</f>
        <v>9450</v>
      </c>
    </row>
    <row r="9" spans="1:22" s="33" customFormat="1" x14ac:dyDescent="0.25">
      <c r="A9" s="52">
        <v>3</v>
      </c>
      <c r="B9" s="53" t="s">
        <v>113</v>
      </c>
      <c r="C9" s="53"/>
      <c r="D9" s="53"/>
      <c r="E9" s="53"/>
      <c r="F9" s="53"/>
      <c r="G9" s="53"/>
      <c r="H9" s="53"/>
      <c r="I9" s="53"/>
      <c r="J9" s="170">
        <f t="shared" ref="J9:R9" si="7">SUM(J10+J18+J46+J50)</f>
        <v>9218792</v>
      </c>
      <c r="K9" s="170">
        <f t="shared" si="7"/>
        <v>8962975.1799999997</v>
      </c>
      <c r="L9" s="170">
        <f t="shared" si="7"/>
        <v>10055580</v>
      </c>
      <c r="M9" s="170">
        <f t="shared" si="7"/>
        <v>9774580</v>
      </c>
      <c r="N9" s="170">
        <f t="shared" si="7"/>
        <v>9703183.5500000007</v>
      </c>
      <c r="O9" s="170">
        <f t="shared" si="7"/>
        <v>10335338</v>
      </c>
      <c r="P9" s="170">
        <f t="shared" si="7"/>
        <v>10580007</v>
      </c>
      <c r="Q9" s="171">
        <f t="shared" si="7"/>
        <v>10923654</v>
      </c>
      <c r="R9" s="171">
        <f t="shared" si="7"/>
        <v>4300305.709999999</v>
      </c>
      <c r="S9" s="171">
        <f t="shared" ref="S9:T9" si="8">SUM(S10+S18+S46+S50)</f>
        <v>10008580</v>
      </c>
      <c r="T9" s="171">
        <f t="shared" si="8"/>
        <v>4787811.71</v>
      </c>
      <c r="V9" s="171">
        <f>BazaZaUpit[[#This Row],[IZVORNI PLAN ILI REBALANS ZA 2023. EUR]]-BazaZaUpit[[#This Row],[IZVORNI / TEKUĆI                           Plan za 2023.]]</f>
        <v>47000</v>
      </c>
    </row>
    <row r="10" spans="1:22" s="30" customFormat="1" x14ac:dyDescent="0.25">
      <c r="A10" s="55">
        <v>31</v>
      </c>
      <c r="B10" s="56" t="s">
        <v>11</v>
      </c>
      <c r="C10" s="56"/>
      <c r="D10" s="56"/>
      <c r="E10" s="56"/>
      <c r="F10" s="56"/>
      <c r="G10" s="56"/>
      <c r="H10" s="56"/>
      <c r="I10" s="56"/>
      <c r="J10" s="172">
        <f t="shared" ref="J10:P10" si="9">SUM(J11+J14+J16)</f>
        <v>8200997</v>
      </c>
      <c r="K10" s="172">
        <f t="shared" si="9"/>
        <v>7939362.9299999997</v>
      </c>
      <c r="L10" s="172">
        <f t="shared" si="9"/>
        <v>8587079</v>
      </c>
      <c r="M10" s="172">
        <f t="shared" si="9"/>
        <v>8508079</v>
      </c>
      <c r="N10" s="172">
        <f t="shared" si="9"/>
        <v>8501634.7400000002</v>
      </c>
      <c r="O10" s="172">
        <f t="shared" si="9"/>
        <v>8842038</v>
      </c>
      <c r="P10" s="172">
        <f t="shared" si="9"/>
        <v>9329407</v>
      </c>
      <c r="Q10" s="173">
        <f t="shared" ref="Q10:T10" si="10">SUM(Q11+Q14+Q16)</f>
        <v>9724904</v>
      </c>
      <c r="R10" s="173">
        <f>SUM(R11+R14+R17)</f>
        <v>3885260.5599999996</v>
      </c>
      <c r="S10" s="173">
        <f t="shared" si="10"/>
        <v>8519079</v>
      </c>
      <c r="T10" s="173">
        <f t="shared" si="10"/>
        <v>4143432.3</v>
      </c>
      <c r="V10" s="173">
        <f>BazaZaUpit[[#This Row],[IZVORNI PLAN ILI REBALANS ZA 2023. EUR]]-BazaZaUpit[[#This Row],[IZVORNI / TEKUĆI                           Plan za 2023.]]</f>
        <v>68000</v>
      </c>
    </row>
    <row r="11" spans="1:22" s="30" customFormat="1" x14ac:dyDescent="0.25">
      <c r="A11" s="55">
        <v>311</v>
      </c>
      <c r="B11" s="56" t="s">
        <v>8</v>
      </c>
      <c r="C11" s="56"/>
      <c r="D11" s="56"/>
      <c r="E11" s="56"/>
      <c r="F11" s="56"/>
      <c r="G11" s="56"/>
      <c r="H11" s="56"/>
      <c r="I11" s="56"/>
      <c r="J11" s="172">
        <f t="shared" ref="J11:P11" si="11">SUM(J12:J13)</f>
        <v>6871591</v>
      </c>
      <c r="K11" s="172">
        <f t="shared" si="11"/>
        <v>6651460.0800000001</v>
      </c>
      <c r="L11" s="174">
        <f t="shared" si="11"/>
        <v>7140488</v>
      </c>
      <c r="M11" s="174">
        <f t="shared" si="11"/>
        <v>7081488</v>
      </c>
      <c r="N11" s="174">
        <f t="shared" si="11"/>
        <v>7077755.8399999999</v>
      </c>
      <c r="O11" s="174">
        <f t="shared" si="11"/>
        <v>7409388</v>
      </c>
      <c r="P11" s="174">
        <f t="shared" si="11"/>
        <v>7807557</v>
      </c>
      <c r="Q11" s="175">
        <f t="shared" ref="Q11:T11" si="12">SUM(Q12:Q13)</f>
        <v>8129556</v>
      </c>
      <c r="R11" s="175">
        <f t="shared" si="12"/>
        <v>3250171.28</v>
      </c>
      <c r="S11" s="175">
        <f t="shared" si="12"/>
        <v>7140488</v>
      </c>
      <c r="T11" s="175">
        <f t="shared" si="12"/>
        <v>3445335.25</v>
      </c>
      <c r="V11" s="175">
        <f>BazaZaUpit[[#This Row],[IZVORNI PLAN ILI REBALANS ZA 2023. EUR]]-BazaZaUpit[[#This Row],[IZVORNI / TEKUĆI                           Plan za 2023.]]</f>
        <v>0</v>
      </c>
    </row>
    <row r="12" spans="1:22" x14ac:dyDescent="0.25">
      <c r="A12" s="8">
        <v>3111</v>
      </c>
      <c r="B12" s="4" t="s">
        <v>7</v>
      </c>
      <c r="C12" s="4"/>
      <c r="D12" s="4"/>
      <c r="E12" s="4"/>
      <c r="F12" s="4"/>
      <c r="G12" s="4"/>
      <c r="H12" s="4"/>
      <c r="I12" s="4"/>
      <c r="J12" s="176">
        <v>6845046</v>
      </c>
      <c r="K12" s="176">
        <v>6625026.1299999999</v>
      </c>
      <c r="L12" s="176">
        <v>7113943</v>
      </c>
      <c r="M12" s="176">
        <v>7054943</v>
      </c>
      <c r="N12" s="176">
        <v>7054804.0499999998</v>
      </c>
      <c r="O12" s="176">
        <v>7379388</v>
      </c>
      <c r="P12" s="176">
        <v>7777557</v>
      </c>
      <c r="Q12" s="177">
        <v>8099556</v>
      </c>
      <c r="R12" s="178">
        <v>3240322.84</v>
      </c>
      <c r="S12" s="179">
        <v>7113943</v>
      </c>
      <c r="T12" s="178">
        <v>3432433.36</v>
      </c>
      <c r="V12" s="178">
        <f>BazaZaUpit[[#This Row],[IZVORNI PLAN ILI REBALANS ZA 2023. EUR]]-BazaZaUpit[[#This Row],[IZVORNI / TEKUĆI                           Plan za 2023.]]</f>
        <v>0</v>
      </c>
    </row>
    <row r="13" spans="1:22" x14ac:dyDescent="0.25">
      <c r="A13" s="8">
        <v>3113</v>
      </c>
      <c r="B13" s="4" t="s">
        <v>29</v>
      </c>
      <c r="C13" s="4"/>
      <c r="D13" s="4"/>
      <c r="E13" s="4"/>
      <c r="F13" s="4"/>
      <c r="G13" s="4"/>
      <c r="H13" s="4"/>
      <c r="I13" s="4"/>
      <c r="J13" s="176">
        <v>26545</v>
      </c>
      <c r="K13" s="176">
        <v>26433.95</v>
      </c>
      <c r="L13" s="176">
        <v>26545</v>
      </c>
      <c r="M13" s="176">
        <v>26545</v>
      </c>
      <c r="N13" s="176">
        <v>22951.79</v>
      </c>
      <c r="O13" s="176">
        <v>30000</v>
      </c>
      <c r="P13" s="176">
        <v>30000</v>
      </c>
      <c r="Q13" s="177">
        <v>30000</v>
      </c>
      <c r="R13" s="178">
        <v>9848.44</v>
      </c>
      <c r="S13" s="179">
        <v>26545</v>
      </c>
      <c r="T13" s="178">
        <v>12901.89</v>
      </c>
      <c r="V13" s="178">
        <f>BazaZaUpit[[#This Row],[IZVORNI PLAN ILI REBALANS ZA 2023. EUR]]-BazaZaUpit[[#This Row],[IZVORNI / TEKUĆI                           Plan za 2023.]]</f>
        <v>0</v>
      </c>
    </row>
    <row r="14" spans="1:22" s="30" customFormat="1" x14ac:dyDescent="0.25">
      <c r="A14" s="55">
        <v>312</v>
      </c>
      <c r="B14" s="56" t="s">
        <v>9</v>
      </c>
      <c r="C14" s="56"/>
      <c r="D14" s="56"/>
      <c r="E14" s="56"/>
      <c r="F14" s="56"/>
      <c r="G14" s="56"/>
      <c r="H14" s="56"/>
      <c r="I14" s="56"/>
      <c r="J14" s="172">
        <f t="shared" ref="J14:T14" si="13">SUM(J15)</f>
        <v>195594</v>
      </c>
      <c r="K14" s="172">
        <f t="shared" si="13"/>
        <v>212449.39</v>
      </c>
      <c r="L14" s="174">
        <f t="shared" si="13"/>
        <v>268411</v>
      </c>
      <c r="M14" s="174">
        <f t="shared" si="13"/>
        <v>268411</v>
      </c>
      <c r="N14" s="174">
        <f t="shared" si="13"/>
        <v>270858.58</v>
      </c>
      <c r="O14" s="174">
        <f t="shared" si="13"/>
        <v>210100</v>
      </c>
      <c r="P14" s="174">
        <f t="shared" si="13"/>
        <v>233600</v>
      </c>
      <c r="Q14" s="175">
        <f t="shared" si="13"/>
        <v>253968</v>
      </c>
      <c r="R14" s="175">
        <f t="shared" si="13"/>
        <v>110345.5</v>
      </c>
      <c r="S14" s="175">
        <f t="shared" si="13"/>
        <v>200411</v>
      </c>
      <c r="T14" s="175">
        <f t="shared" si="13"/>
        <v>137411.94</v>
      </c>
      <c r="V14" s="175">
        <f>BazaZaUpit[[#This Row],[IZVORNI PLAN ILI REBALANS ZA 2023. EUR]]-BazaZaUpit[[#This Row],[IZVORNI / TEKUĆI                           Plan za 2023.]]</f>
        <v>68000</v>
      </c>
    </row>
    <row r="15" spans="1:22" x14ac:dyDescent="0.25">
      <c r="A15" s="8">
        <v>3121</v>
      </c>
      <c r="B15" s="4" t="s">
        <v>9</v>
      </c>
      <c r="C15" s="4"/>
      <c r="D15" s="4"/>
      <c r="E15" s="4"/>
      <c r="F15" s="4"/>
      <c r="G15" s="4"/>
      <c r="H15" s="4"/>
      <c r="I15" s="4"/>
      <c r="J15" s="176">
        <v>195594</v>
      </c>
      <c r="K15" s="176">
        <v>212449.39</v>
      </c>
      <c r="L15" s="176">
        <v>268411</v>
      </c>
      <c r="M15" s="176">
        <v>268411</v>
      </c>
      <c r="N15" s="176">
        <v>270858.58</v>
      </c>
      <c r="O15" s="176">
        <v>210100</v>
      </c>
      <c r="P15" s="176">
        <v>233600</v>
      </c>
      <c r="Q15" s="177">
        <v>253968</v>
      </c>
      <c r="R15" s="178">
        <v>110345.5</v>
      </c>
      <c r="S15" s="179">
        <v>200411</v>
      </c>
      <c r="T15" s="178">
        <v>137411.94</v>
      </c>
      <c r="V15" s="178">
        <f>BazaZaUpit[[#This Row],[IZVORNI PLAN ILI REBALANS ZA 2023. EUR]]-BazaZaUpit[[#This Row],[IZVORNI / TEKUĆI                           Plan za 2023.]]</f>
        <v>68000</v>
      </c>
    </row>
    <row r="16" spans="1:22" s="30" customFormat="1" x14ac:dyDescent="0.25">
      <c r="A16" s="55">
        <v>313</v>
      </c>
      <c r="B16" s="56" t="s">
        <v>10</v>
      </c>
      <c r="C16" s="56"/>
      <c r="D16" s="56"/>
      <c r="E16" s="56"/>
      <c r="F16" s="56"/>
      <c r="G16" s="56"/>
      <c r="H16" s="56"/>
      <c r="I16" s="56"/>
      <c r="J16" s="172">
        <f t="shared" ref="J16:T16" si="14">SUM(J17)</f>
        <v>1133812</v>
      </c>
      <c r="K16" s="172">
        <f t="shared" si="14"/>
        <v>1075453.46</v>
      </c>
      <c r="L16" s="172">
        <f t="shared" si="14"/>
        <v>1178180</v>
      </c>
      <c r="M16" s="172">
        <f t="shared" si="14"/>
        <v>1158180</v>
      </c>
      <c r="N16" s="172">
        <f t="shared" si="14"/>
        <v>1153020.32</v>
      </c>
      <c r="O16" s="172">
        <f t="shared" si="14"/>
        <v>1222550</v>
      </c>
      <c r="P16" s="172">
        <f t="shared" si="14"/>
        <v>1288250</v>
      </c>
      <c r="Q16" s="173">
        <f t="shared" si="14"/>
        <v>1341380</v>
      </c>
      <c r="R16" s="173">
        <f t="shared" si="14"/>
        <v>524743.78</v>
      </c>
      <c r="S16" s="173">
        <f t="shared" si="14"/>
        <v>1178180</v>
      </c>
      <c r="T16" s="173">
        <f t="shared" si="14"/>
        <v>560685.11</v>
      </c>
      <c r="V16" s="173">
        <f>BazaZaUpit[[#This Row],[IZVORNI PLAN ILI REBALANS ZA 2023. EUR]]-BazaZaUpit[[#This Row],[IZVORNI / TEKUĆI                           Plan za 2023.]]</f>
        <v>0</v>
      </c>
    </row>
    <row r="17" spans="1:22" x14ac:dyDescent="0.25">
      <c r="A17" s="8">
        <v>3132</v>
      </c>
      <c r="B17" s="4" t="s">
        <v>73</v>
      </c>
      <c r="C17" s="4"/>
      <c r="D17" s="4"/>
      <c r="E17" s="4"/>
      <c r="F17" s="4"/>
      <c r="G17" s="4"/>
      <c r="H17" s="4"/>
      <c r="I17" s="4"/>
      <c r="J17" s="176">
        <v>1133812</v>
      </c>
      <c r="K17" s="176">
        <v>1075453.46</v>
      </c>
      <c r="L17" s="176">
        <v>1178180</v>
      </c>
      <c r="M17" s="176">
        <v>1158180</v>
      </c>
      <c r="N17" s="176">
        <v>1153020.32</v>
      </c>
      <c r="O17" s="176">
        <v>1222550</v>
      </c>
      <c r="P17" s="176">
        <v>1288250</v>
      </c>
      <c r="Q17" s="177">
        <v>1341380</v>
      </c>
      <c r="R17" s="178">
        <v>524743.78</v>
      </c>
      <c r="S17" s="179">
        <v>1178180</v>
      </c>
      <c r="T17" s="178">
        <v>560685.11</v>
      </c>
      <c r="V17" s="178">
        <f>BazaZaUpit[[#This Row],[IZVORNI PLAN ILI REBALANS ZA 2023. EUR]]-BazaZaUpit[[#This Row],[IZVORNI / TEKUĆI                           Plan za 2023.]]</f>
        <v>0</v>
      </c>
    </row>
    <row r="18" spans="1:22" s="30" customFormat="1" x14ac:dyDescent="0.25">
      <c r="A18" s="55">
        <v>32</v>
      </c>
      <c r="B18" s="56" t="s">
        <v>21</v>
      </c>
      <c r="C18" s="56"/>
      <c r="D18" s="56"/>
      <c r="E18" s="56"/>
      <c r="F18" s="56"/>
      <c r="G18" s="56"/>
      <c r="H18" s="56"/>
      <c r="I18" s="56"/>
      <c r="J18" s="172">
        <f t="shared" ref="J18:Q18" si="15">SUM(J19+J24+J30+J39)</f>
        <v>1003860</v>
      </c>
      <c r="K18" s="172">
        <f t="shared" si="15"/>
        <v>1020509.85</v>
      </c>
      <c r="L18" s="172">
        <f t="shared" si="15"/>
        <v>1457883</v>
      </c>
      <c r="M18" s="172">
        <f t="shared" si="15"/>
        <v>1255883</v>
      </c>
      <c r="N18" s="172">
        <f t="shared" si="15"/>
        <v>1199159.8</v>
      </c>
      <c r="O18" s="172">
        <f t="shared" si="15"/>
        <v>1482300</v>
      </c>
      <c r="P18" s="172">
        <f t="shared" si="15"/>
        <v>1239600</v>
      </c>
      <c r="Q18" s="173">
        <f t="shared" si="15"/>
        <v>1187750</v>
      </c>
      <c r="R18" s="173">
        <f t="shared" ref="R18:T18" si="16">SUM(R19+R24+R30+R39)</f>
        <v>414646.98</v>
      </c>
      <c r="S18" s="173">
        <f t="shared" si="16"/>
        <v>1478883</v>
      </c>
      <c r="T18" s="173">
        <f t="shared" si="16"/>
        <v>644379.41</v>
      </c>
      <c r="V18" s="173">
        <f>BazaZaUpit[[#This Row],[IZVORNI PLAN ILI REBALANS ZA 2023. EUR]]-BazaZaUpit[[#This Row],[IZVORNI / TEKUĆI                           Plan za 2023.]]</f>
        <v>-21000</v>
      </c>
    </row>
    <row r="19" spans="1:22" s="30" customFormat="1" x14ac:dyDescent="0.25">
      <c r="A19" s="55">
        <v>321</v>
      </c>
      <c r="B19" s="56" t="s">
        <v>13</v>
      </c>
      <c r="C19" s="56"/>
      <c r="D19" s="56"/>
      <c r="E19" s="56"/>
      <c r="F19" s="56"/>
      <c r="G19" s="56"/>
      <c r="H19" s="56"/>
      <c r="I19" s="56"/>
      <c r="J19" s="172">
        <f t="shared" ref="J19:P19" si="17">SUM(J20:J23)</f>
        <v>317207</v>
      </c>
      <c r="K19" s="172">
        <f t="shared" si="17"/>
        <v>247669.30000000002</v>
      </c>
      <c r="L19" s="172">
        <f t="shared" si="17"/>
        <v>345205</v>
      </c>
      <c r="M19" s="172">
        <f t="shared" si="17"/>
        <v>296205</v>
      </c>
      <c r="N19" s="172">
        <f t="shared" si="17"/>
        <v>282545.82</v>
      </c>
      <c r="O19" s="172">
        <f t="shared" si="17"/>
        <v>370000</v>
      </c>
      <c r="P19" s="172">
        <f t="shared" si="17"/>
        <v>392000</v>
      </c>
      <c r="Q19" s="173">
        <f>SUM(Q20:Q23)</f>
        <v>402000</v>
      </c>
      <c r="R19" s="173">
        <f t="shared" ref="R19:T19" si="18">SUM(R20:R23)</f>
        <v>105424.15999999999</v>
      </c>
      <c r="S19" s="173">
        <f t="shared" si="18"/>
        <v>390205</v>
      </c>
      <c r="T19" s="173">
        <f t="shared" si="18"/>
        <v>148467.44999999998</v>
      </c>
      <c r="V19" s="173">
        <f>BazaZaUpit[[#This Row],[IZVORNI PLAN ILI REBALANS ZA 2023. EUR]]-BazaZaUpit[[#This Row],[IZVORNI / TEKUĆI                           Plan za 2023.]]</f>
        <v>-45000</v>
      </c>
    </row>
    <row r="20" spans="1:22" x14ac:dyDescent="0.25">
      <c r="A20" s="8">
        <v>3211</v>
      </c>
      <c r="B20" s="7" t="s">
        <v>42</v>
      </c>
      <c r="C20" s="7"/>
      <c r="D20" s="7"/>
      <c r="E20" s="7"/>
      <c r="F20" s="7"/>
      <c r="G20" s="7"/>
      <c r="H20" s="7"/>
      <c r="I20" s="7"/>
      <c r="J20" s="176">
        <v>106178</v>
      </c>
      <c r="K20" s="176">
        <v>59814.19</v>
      </c>
      <c r="L20" s="176">
        <v>119451</v>
      </c>
      <c r="M20" s="176">
        <v>94451</v>
      </c>
      <c r="N20" s="176">
        <v>90346.67</v>
      </c>
      <c r="O20" s="176">
        <v>120000</v>
      </c>
      <c r="P20" s="176">
        <v>120000</v>
      </c>
      <c r="Q20" s="177">
        <v>120000</v>
      </c>
      <c r="R20" s="178">
        <v>15181.42</v>
      </c>
      <c r="S20" s="179">
        <v>119451</v>
      </c>
      <c r="T20" s="178">
        <v>44529.65</v>
      </c>
      <c r="V20" s="178">
        <f>BazaZaUpit[[#This Row],[IZVORNI PLAN ILI REBALANS ZA 2023. EUR]]-BazaZaUpit[[#This Row],[IZVORNI / TEKUĆI                           Plan za 2023.]]</f>
        <v>0</v>
      </c>
    </row>
    <row r="21" spans="1:22" x14ac:dyDescent="0.25">
      <c r="A21" s="8">
        <v>3212</v>
      </c>
      <c r="B21" s="4" t="s">
        <v>102</v>
      </c>
      <c r="C21" s="4"/>
      <c r="D21" s="4"/>
      <c r="E21" s="4"/>
      <c r="F21" s="4"/>
      <c r="G21" s="4"/>
      <c r="H21" s="4"/>
      <c r="I21" s="4"/>
      <c r="J21" s="176">
        <v>156613</v>
      </c>
      <c r="K21" s="176">
        <v>171874.82</v>
      </c>
      <c r="L21" s="176">
        <v>187665</v>
      </c>
      <c r="M21" s="176">
        <v>177665</v>
      </c>
      <c r="N21" s="176">
        <v>173039.23</v>
      </c>
      <c r="O21" s="176">
        <v>196000</v>
      </c>
      <c r="P21" s="176">
        <v>218000</v>
      </c>
      <c r="Q21" s="177">
        <v>228000</v>
      </c>
      <c r="R21" s="178">
        <v>86461.48</v>
      </c>
      <c r="S21" s="179">
        <v>217665</v>
      </c>
      <c r="T21" s="178">
        <v>92943.75</v>
      </c>
      <c r="V21" s="178">
        <f>BazaZaUpit[[#This Row],[IZVORNI PLAN ILI REBALANS ZA 2023. EUR]]-BazaZaUpit[[#This Row],[IZVORNI / TEKUĆI                           Plan za 2023.]]</f>
        <v>-30000</v>
      </c>
    </row>
    <row r="22" spans="1:22" x14ac:dyDescent="0.25">
      <c r="A22" s="8">
        <v>3213</v>
      </c>
      <c r="B22" s="7" t="s">
        <v>43</v>
      </c>
      <c r="C22" s="7"/>
      <c r="D22" s="7"/>
      <c r="E22" s="7"/>
      <c r="F22" s="7"/>
      <c r="G22" s="7"/>
      <c r="H22" s="7"/>
      <c r="I22" s="7"/>
      <c r="J22" s="176">
        <v>53089</v>
      </c>
      <c r="K22" s="176">
        <v>15980.29</v>
      </c>
      <c r="L22" s="176">
        <v>38089</v>
      </c>
      <c r="M22" s="176">
        <v>24089</v>
      </c>
      <c r="N22" s="176">
        <v>19159.919999999998</v>
      </c>
      <c r="O22" s="176">
        <v>54000</v>
      </c>
      <c r="P22" s="176">
        <v>54000</v>
      </c>
      <c r="Q22" s="177">
        <v>54000</v>
      </c>
      <c r="R22" s="178">
        <v>3781.26</v>
      </c>
      <c r="S22" s="179">
        <v>53089</v>
      </c>
      <c r="T22" s="178">
        <v>10994.05</v>
      </c>
      <c r="V22" s="178">
        <f>BazaZaUpit[[#This Row],[IZVORNI PLAN ILI REBALANS ZA 2023. EUR]]-BazaZaUpit[[#This Row],[IZVORNI / TEKUĆI                           Plan za 2023.]]</f>
        <v>-15000</v>
      </c>
    </row>
    <row r="23" spans="1:22" x14ac:dyDescent="0.25">
      <c r="A23" s="8">
        <v>3214</v>
      </c>
      <c r="B23" s="4" t="s">
        <v>44</v>
      </c>
      <c r="C23" s="4"/>
      <c r="D23" s="4"/>
      <c r="E23" s="4"/>
      <c r="F23" s="4"/>
      <c r="G23" s="4"/>
      <c r="H23" s="4"/>
      <c r="I23" s="4"/>
      <c r="J23" s="176">
        <v>1327</v>
      </c>
      <c r="K23" s="176"/>
      <c r="L23" s="176"/>
      <c r="M23" s="176"/>
      <c r="N23" s="176"/>
      <c r="O23" s="176"/>
      <c r="P23" s="176"/>
      <c r="Q23" s="177"/>
      <c r="R23" s="178"/>
      <c r="S23" s="179"/>
      <c r="T23" s="178"/>
      <c r="V23" s="178">
        <f>BazaZaUpit[[#This Row],[IZVORNI PLAN ILI REBALANS ZA 2023. EUR]]-BazaZaUpit[[#This Row],[IZVORNI / TEKUĆI                           Plan za 2023.]]</f>
        <v>0</v>
      </c>
    </row>
    <row r="24" spans="1:22" s="30" customFormat="1" x14ac:dyDescent="0.25">
      <c r="A24" s="55">
        <v>322</v>
      </c>
      <c r="B24" s="56" t="s">
        <v>15</v>
      </c>
      <c r="C24" s="56"/>
      <c r="D24" s="56"/>
      <c r="E24" s="56"/>
      <c r="F24" s="56"/>
      <c r="G24" s="56"/>
      <c r="H24" s="56"/>
      <c r="I24" s="56"/>
      <c r="J24" s="172">
        <f t="shared" ref="J24:P24" si="19">SUM(J25:J29)</f>
        <v>199415</v>
      </c>
      <c r="K24" s="172">
        <f t="shared" si="19"/>
        <v>193255.21</v>
      </c>
      <c r="L24" s="172">
        <f t="shared" si="19"/>
        <v>257570</v>
      </c>
      <c r="M24" s="172">
        <f t="shared" si="19"/>
        <v>204570</v>
      </c>
      <c r="N24" s="172">
        <f t="shared" si="19"/>
        <v>191509.76000000001</v>
      </c>
      <c r="O24" s="172">
        <f t="shared" si="19"/>
        <v>276950</v>
      </c>
      <c r="P24" s="172">
        <f t="shared" si="19"/>
        <v>276950</v>
      </c>
      <c r="Q24" s="173">
        <f t="shared" ref="Q24:T24" si="20">SUM(Q25:Q29)</f>
        <v>276950</v>
      </c>
      <c r="R24" s="173">
        <f t="shared" si="20"/>
        <v>109041.53</v>
      </c>
      <c r="S24" s="173">
        <f t="shared" si="20"/>
        <v>267570</v>
      </c>
      <c r="T24" s="173">
        <f t="shared" si="20"/>
        <v>121376.65999999999</v>
      </c>
      <c r="V24" s="173">
        <f>BazaZaUpit[[#This Row],[IZVORNI PLAN ILI REBALANS ZA 2023. EUR]]-BazaZaUpit[[#This Row],[IZVORNI / TEKUĆI                           Plan za 2023.]]</f>
        <v>-10000</v>
      </c>
    </row>
    <row r="25" spans="1:22" x14ac:dyDescent="0.25">
      <c r="A25" s="8">
        <v>3221</v>
      </c>
      <c r="B25" s="4" t="s">
        <v>103</v>
      </c>
      <c r="C25" s="4"/>
      <c r="D25" s="4"/>
      <c r="E25" s="4"/>
      <c r="F25" s="4"/>
      <c r="G25" s="4"/>
      <c r="H25" s="4"/>
      <c r="I25" s="4"/>
      <c r="J25" s="176">
        <v>79634</v>
      </c>
      <c r="K25" s="176">
        <v>40926.81</v>
      </c>
      <c r="L25" s="176">
        <v>73707</v>
      </c>
      <c r="M25" s="176">
        <v>73707</v>
      </c>
      <c r="N25" s="176">
        <v>70159.520000000004</v>
      </c>
      <c r="O25" s="176">
        <v>73000</v>
      </c>
      <c r="P25" s="176">
        <v>73000</v>
      </c>
      <c r="Q25" s="177">
        <v>73000</v>
      </c>
      <c r="R25" s="178">
        <v>16034.34</v>
      </c>
      <c r="S25" s="179">
        <v>63707</v>
      </c>
      <c r="T25" s="178">
        <v>41335.9</v>
      </c>
      <c r="V25" s="178">
        <f>BazaZaUpit[[#This Row],[IZVORNI PLAN ILI REBALANS ZA 2023. EUR]]-BazaZaUpit[[#This Row],[IZVORNI / TEKUĆI                           Plan za 2023.]]</f>
        <v>10000</v>
      </c>
    </row>
    <row r="26" spans="1:22" x14ac:dyDescent="0.25">
      <c r="A26" s="8">
        <v>3223</v>
      </c>
      <c r="B26" s="4" t="s">
        <v>45</v>
      </c>
      <c r="C26" s="4"/>
      <c r="D26" s="4"/>
      <c r="E26" s="4"/>
      <c r="F26" s="4"/>
      <c r="G26" s="4"/>
      <c r="H26" s="4"/>
      <c r="I26" s="4"/>
      <c r="J26" s="176">
        <v>106178</v>
      </c>
      <c r="K26" s="176">
        <v>140751.39000000001</v>
      </c>
      <c r="L26" s="176">
        <v>169794</v>
      </c>
      <c r="M26" s="176">
        <v>116794</v>
      </c>
      <c r="N26" s="176">
        <v>111390.92</v>
      </c>
      <c r="O26" s="176">
        <v>190000</v>
      </c>
      <c r="P26" s="176">
        <v>190000</v>
      </c>
      <c r="Q26" s="177">
        <v>190000</v>
      </c>
      <c r="R26" s="178">
        <v>87897.07</v>
      </c>
      <c r="S26" s="179">
        <v>189794</v>
      </c>
      <c r="T26" s="178">
        <v>76281.179999999993</v>
      </c>
      <c r="V26" s="178">
        <f>BazaZaUpit[[#This Row],[IZVORNI PLAN ILI REBALANS ZA 2023. EUR]]-BazaZaUpit[[#This Row],[IZVORNI / TEKUĆI                           Plan za 2023.]]</f>
        <v>-20000</v>
      </c>
    </row>
    <row r="27" spans="1:22" x14ac:dyDescent="0.25">
      <c r="A27" s="8">
        <v>3224</v>
      </c>
      <c r="B27" s="4" t="s">
        <v>34</v>
      </c>
      <c r="C27" s="4"/>
      <c r="D27" s="4"/>
      <c r="E27" s="4"/>
      <c r="F27" s="4"/>
      <c r="G27" s="4"/>
      <c r="H27" s="4"/>
      <c r="I27" s="4"/>
      <c r="J27" s="176">
        <v>2455</v>
      </c>
      <c r="K27" s="176">
        <v>426.68</v>
      </c>
      <c r="L27" s="176">
        <v>2455</v>
      </c>
      <c r="M27" s="176">
        <v>2455</v>
      </c>
      <c r="N27" s="176">
        <v>272.85000000000002</v>
      </c>
      <c r="O27" s="176">
        <v>2500</v>
      </c>
      <c r="P27" s="176">
        <v>2500</v>
      </c>
      <c r="Q27" s="177">
        <v>2500</v>
      </c>
      <c r="R27" s="178">
        <v>426.68</v>
      </c>
      <c r="S27" s="179">
        <v>2455</v>
      </c>
      <c r="T27" s="178">
        <v>121.35</v>
      </c>
      <c r="V27" s="178">
        <f>BazaZaUpit[[#This Row],[IZVORNI PLAN ILI REBALANS ZA 2023. EUR]]-BazaZaUpit[[#This Row],[IZVORNI / TEKUĆI                           Plan za 2023.]]</f>
        <v>0</v>
      </c>
    </row>
    <row r="28" spans="1:22" x14ac:dyDescent="0.25">
      <c r="A28" s="8">
        <v>3225</v>
      </c>
      <c r="B28" s="4" t="s">
        <v>46</v>
      </c>
      <c r="C28" s="4"/>
      <c r="D28" s="4"/>
      <c r="E28" s="4"/>
      <c r="F28" s="4"/>
      <c r="G28" s="4"/>
      <c r="H28" s="4"/>
      <c r="I28" s="4"/>
      <c r="J28" s="176">
        <v>7963</v>
      </c>
      <c r="K28" s="176">
        <v>9889.4699999999993</v>
      </c>
      <c r="L28" s="176">
        <v>7963</v>
      </c>
      <c r="M28" s="176">
        <v>7963</v>
      </c>
      <c r="N28" s="176">
        <v>6987.47</v>
      </c>
      <c r="O28" s="176">
        <v>8000</v>
      </c>
      <c r="P28" s="176">
        <v>8000</v>
      </c>
      <c r="Q28" s="177">
        <v>8000</v>
      </c>
      <c r="R28" s="178">
        <v>3621.66</v>
      </c>
      <c r="S28" s="179">
        <v>7963</v>
      </c>
      <c r="T28" s="178">
        <v>2638.23</v>
      </c>
      <c r="V28" s="178">
        <f>BazaZaUpit[[#This Row],[IZVORNI PLAN ILI REBALANS ZA 2023. EUR]]-BazaZaUpit[[#This Row],[IZVORNI / TEKUĆI                           Plan za 2023.]]</f>
        <v>0</v>
      </c>
    </row>
    <row r="29" spans="1:22" x14ac:dyDescent="0.25">
      <c r="A29" s="34">
        <v>3227</v>
      </c>
      <c r="B29" s="7" t="s">
        <v>14</v>
      </c>
      <c r="C29" s="7"/>
      <c r="D29" s="7"/>
      <c r="E29" s="7"/>
      <c r="F29" s="7"/>
      <c r="G29" s="7"/>
      <c r="H29" s="7"/>
      <c r="I29" s="7"/>
      <c r="J29" s="176">
        <v>3185</v>
      </c>
      <c r="K29" s="176">
        <v>1260.8599999999999</v>
      </c>
      <c r="L29" s="176">
        <v>3651</v>
      </c>
      <c r="M29" s="176">
        <v>3651</v>
      </c>
      <c r="N29" s="176">
        <v>2699</v>
      </c>
      <c r="O29" s="176">
        <v>3450</v>
      </c>
      <c r="P29" s="176">
        <v>3450</v>
      </c>
      <c r="Q29" s="177">
        <v>3450</v>
      </c>
      <c r="R29" s="178">
        <v>1061.78</v>
      </c>
      <c r="S29" s="179">
        <v>3651</v>
      </c>
      <c r="T29" s="178">
        <v>1000</v>
      </c>
      <c r="V29" s="178">
        <f>BazaZaUpit[[#This Row],[IZVORNI PLAN ILI REBALANS ZA 2023. EUR]]-BazaZaUpit[[#This Row],[IZVORNI / TEKUĆI                           Plan za 2023.]]</f>
        <v>0</v>
      </c>
    </row>
    <row r="30" spans="1:22" s="30" customFormat="1" x14ac:dyDescent="0.25">
      <c r="A30" s="55">
        <v>323</v>
      </c>
      <c r="B30" s="56" t="s">
        <v>17</v>
      </c>
      <c r="C30" s="56"/>
      <c r="D30" s="56"/>
      <c r="E30" s="56"/>
      <c r="F30" s="56"/>
      <c r="G30" s="56"/>
      <c r="H30" s="56"/>
      <c r="I30" s="56"/>
      <c r="J30" s="172">
        <f t="shared" ref="J30:P30" si="21">SUM(J31:J38)</f>
        <v>423253</v>
      </c>
      <c r="K30" s="172">
        <f t="shared" si="21"/>
        <v>534681.15999999992</v>
      </c>
      <c r="L30" s="172">
        <f t="shared" si="21"/>
        <v>785951</v>
      </c>
      <c r="M30" s="172">
        <f t="shared" si="21"/>
        <v>687951</v>
      </c>
      <c r="N30" s="172">
        <f t="shared" si="21"/>
        <v>660724.88</v>
      </c>
      <c r="O30" s="172">
        <f t="shared" si="21"/>
        <v>750400</v>
      </c>
      <c r="P30" s="172">
        <f t="shared" si="21"/>
        <v>510900</v>
      </c>
      <c r="Q30" s="173">
        <f t="shared" ref="Q30:T30" si="22">SUM(Q31:Q38)</f>
        <v>449050</v>
      </c>
      <c r="R30" s="173">
        <f t="shared" si="22"/>
        <v>177820.24</v>
      </c>
      <c r="S30" s="173">
        <f t="shared" si="22"/>
        <v>760951</v>
      </c>
      <c r="T30" s="173">
        <f t="shared" si="22"/>
        <v>337261.77</v>
      </c>
      <c r="V30" s="173">
        <f>BazaZaUpit[[#This Row],[IZVORNI PLAN ILI REBALANS ZA 2023. EUR]]-BazaZaUpit[[#This Row],[IZVORNI / TEKUĆI                           Plan za 2023.]]</f>
        <v>25000</v>
      </c>
    </row>
    <row r="31" spans="1:22" x14ac:dyDescent="0.25">
      <c r="A31" s="8">
        <v>3231</v>
      </c>
      <c r="B31" s="4" t="s">
        <v>47</v>
      </c>
      <c r="C31" s="4"/>
      <c r="D31" s="4"/>
      <c r="E31" s="4"/>
      <c r="F31" s="4"/>
      <c r="G31" s="4"/>
      <c r="H31" s="4"/>
      <c r="I31" s="4"/>
      <c r="J31" s="176">
        <v>92906</v>
      </c>
      <c r="K31" s="176">
        <v>65952.009999999995</v>
      </c>
      <c r="L31" s="176">
        <v>92906</v>
      </c>
      <c r="M31" s="176">
        <v>83906</v>
      </c>
      <c r="N31" s="176">
        <v>84037.53</v>
      </c>
      <c r="O31" s="176">
        <v>91400</v>
      </c>
      <c r="P31" s="176">
        <v>88400</v>
      </c>
      <c r="Q31" s="177">
        <v>88400</v>
      </c>
      <c r="R31" s="178">
        <v>32955.1</v>
      </c>
      <c r="S31" s="179">
        <v>92906</v>
      </c>
      <c r="T31" s="178">
        <v>36028.300000000003</v>
      </c>
      <c r="V31" s="178">
        <f>BazaZaUpit[[#This Row],[IZVORNI PLAN ILI REBALANS ZA 2023. EUR]]-BazaZaUpit[[#This Row],[IZVORNI / TEKUĆI                           Plan za 2023.]]</f>
        <v>0</v>
      </c>
    </row>
    <row r="32" spans="1:22" x14ac:dyDescent="0.25">
      <c r="A32" s="8">
        <v>3232</v>
      </c>
      <c r="B32" s="4" t="s">
        <v>59</v>
      </c>
      <c r="C32" s="4"/>
      <c r="D32" s="4"/>
      <c r="E32" s="4"/>
      <c r="F32" s="4"/>
      <c r="G32" s="4"/>
      <c r="H32" s="4"/>
      <c r="I32" s="4"/>
      <c r="J32" s="176">
        <v>66361</v>
      </c>
      <c r="K32" s="176">
        <v>180388.18</v>
      </c>
      <c r="L32" s="176">
        <v>172924</v>
      </c>
      <c r="M32" s="176">
        <v>102924</v>
      </c>
      <c r="N32" s="176">
        <v>95107.53</v>
      </c>
      <c r="O32" s="180">
        <v>158000</v>
      </c>
      <c r="P32" s="180">
        <v>68900</v>
      </c>
      <c r="Q32" s="181">
        <v>52650</v>
      </c>
      <c r="R32" s="178">
        <v>15410.63</v>
      </c>
      <c r="S32" s="179">
        <v>172924</v>
      </c>
      <c r="T32" s="178">
        <v>55475.65</v>
      </c>
      <c r="V32" s="178">
        <f>BazaZaUpit[[#This Row],[IZVORNI PLAN ILI REBALANS ZA 2023. EUR]]-BazaZaUpit[[#This Row],[IZVORNI / TEKUĆI                           Plan za 2023.]]</f>
        <v>0</v>
      </c>
    </row>
    <row r="33" spans="1:22" x14ac:dyDescent="0.25">
      <c r="A33" s="8">
        <v>3233</v>
      </c>
      <c r="B33" s="4" t="s">
        <v>48</v>
      </c>
      <c r="C33" s="4"/>
      <c r="D33" s="4"/>
      <c r="E33" s="4"/>
      <c r="F33" s="4"/>
      <c r="G33" s="4"/>
      <c r="H33" s="4"/>
      <c r="I33" s="4"/>
      <c r="J33" s="176">
        <v>11281</v>
      </c>
      <c r="K33" s="176">
        <v>8724.65</v>
      </c>
      <c r="L33" s="176">
        <v>7964</v>
      </c>
      <c r="M33" s="176">
        <v>7964</v>
      </c>
      <c r="N33" s="176">
        <v>7294.57</v>
      </c>
      <c r="O33" s="176">
        <v>12000</v>
      </c>
      <c r="P33" s="176">
        <v>12000</v>
      </c>
      <c r="Q33" s="177">
        <v>12000</v>
      </c>
      <c r="R33" s="178">
        <v>5011.8</v>
      </c>
      <c r="S33" s="179">
        <v>7964</v>
      </c>
      <c r="T33" s="178">
        <v>4190.82</v>
      </c>
      <c r="V33" s="178">
        <f>BazaZaUpit[[#This Row],[IZVORNI PLAN ILI REBALANS ZA 2023. EUR]]-BazaZaUpit[[#This Row],[IZVORNI / TEKUĆI                           Plan za 2023.]]</f>
        <v>0</v>
      </c>
    </row>
    <row r="34" spans="1:22" x14ac:dyDescent="0.25">
      <c r="A34" s="8">
        <v>3234</v>
      </c>
      <c r="B34" s="4" t="s">
        <v>16</v>
      </c>
      <c r="C34" s="4"/>
      <c r="D34" s="4"/>
      <c r="E34" s="4"/>
      <c r="F34" s="4"/>
      <c r="G34" s="4"/>
      <c r="H34" s="4"/>
      <c r="I34" s="4"/>
      <c r="J34" s="176">
        <v>53089</v>
      </c>
      <c r="K34" s="176">
        <v>42911.23</v>
      </c>
      <c r="L34" s="176">
        <v>53089</v>
      </c>
      <c r="M34" s="176">
        <v>53089</v>
      </c>
      <c r="N34" s="176">
        <v>52137.66</v>
      </c>
      <c r="O34" s="176">
        <v>53000</v>
      </c>
      <c r="P34" s="176">
        <v>53000</v>
      </c>
      <c r="Q34" s="177">
        <v>53000</v>
      </c>
      <c r="R34" s="178">
        <v>20938.439999999999</v>
      </c>
      <c r="S34" s="179">
        <v>53089</v>
      </c>
      <c r="T34" s="178">
        <v>24598.53</v>
      </c>
      <c r="V34" s="178">
        <f>BazaZaUpit[[#This Row],[IZVORNI PLAN ILI REBALANS ZA 2023. EUR]]-BazaZaUpit[[#This Row],[IZVORNI / TEKUĆI                           Plan za 2023.]]</f>
        <v>0</v>
      </c>
    </row>
    <row r="35" spans="1:22" x14ac:dyDescent="0.25">
      <c r="A35" s="8">
        <v>3235</v>
      </c>
      <c r="B35" s="4" t="s">
        <v>49</v>
      </c>
      <c r="C35" s="4"/>
      <c r="D35" s="4"/>
      <c r="E35" s="4"/>
      <c r="F35" s="4"/>
      <c r="G35" s="4"/>
      <c r="H35" s="4"/>
      <c r="I35" s="4"/>
      <c r="J35" s="176">
        <v>9291</v>
      </c>
      <c r="K35" s="176">
        <v>54343.82</v>
      </c>
      <c r="L35" s="176">
        <v>211605</v>
      </c>
      <c r="M35" s="176">
        <v>211605</v>
      </c>
      <c r="N35" s="176">
        <v>200414.01</v>
      </c>
      <c r="O35" s="176">
        <v>210000</v>
      </c>
      <c r="P35" s="176">
        <v>20000</v>
      </c>
      <c r="Q35" s="177">
        <v>3500</v>
      </c>
      <c r="R35" s="178">
        <v>4092.79</v>
      </c>
      <c r="S35" s="179">
        <v>211605</v>
      </c>
      <c r="T35" s="178">
        <v>102578.35</v>
      </c>
      <c r="V35" s="178">
        <f>BazaZaUpit[[#This Row],[IZVORNI PLAN ILI REBALANS ZA 2023. EUR]]-BazaZaUpit[[#This Row],[IZVORNI / TEKUĆI                           Plan za 2023.]]</f>
        <v>0</v>
      </c>
    </row>
    <row r="36" spans="1:22" x14ac:dyDescent="0.25">
      <c r="A36" s="8">
        <v>3236</v>
      </c>
      <c r="B36" s="4" t="s">
        <v>104</v>
      </c>
      <c r="C36" s="4"/>
      <c r="D36" s="4"/>
      <c r="E36" s="4"/>
      <c r="F36" s="4"/>
      <c r="G36" s="4"/>
      <c r="H36" s="4"/>
      <c r="I36" s="4"/>
      <c r="J36" s="176">
        <v>4513</v>
      </c>
      <c r="K36" s="176">
        <v>3095.1</v>
      </c>
      <c r="L36" s="176">
        <v>26651</v>
      </c>
      <c r="M36" s="176">
        <v>17651</v>
      </c>
      <c r="N36" s="176">
        <v>14871.29</v>
      </c>
      <c r="O36" s="176">
        <v>23000</v>
      </c>
      <c r="P36" s="176">
        <v>28000</v>
      </c>
      <c r="Q36" s="177">
        <v>2000</v>
      </c>
      <c r="R36" s="178">
        <v>3095.1</v>
      </c>
      <c r="S36" s="179">
        <v>26651</v>
      </c>
      <c r="T36" s="178"/>
      <c r="V36" s="178">
        <f>BazaZaUpit[[#This Row],[IZVORNI PLAN ILI REBALANS ZA 2023. EUR]]-BazaZaUpit[[#This Row],[IZVORNI / TEKUĆI                           Plan za 2023.]]</f>
        <v>0</v>
      </c>
    </row>
    <row r="37" spans="1:22" x14ac:dyDescent="0.25">
      <c r="A37" s="8">
        <v>3237</v>
      </c>
      <c r="B37" s="4" t="s">
        <v>50</v>
      </c>
      <c r="C37" s="4"/>
      <c r="D37" s="4"/>
      <c r="E37" s="4"/>
      <c r="F37" s="4"/>
      <c r="G37" s="4"/>
      <c r="H37" s="4"/>
      <c r="I37" s="4"/>
      <c r="J37" s="176">
        <v>39817</v>
      </c>
      <c r="K37" s="176">
        <v>21409.41</v>
      </c>
      <c r="L37" s="176">
        <v>39817</v>
      </c>
      <c r="M37" s="176">
        <v>29817</v>
      </c>
      <c r="N37" s="176">
        <v>27745.48</v>
      </c>
      <c r="O37" s="176">
        <v>40000</v>
      </c>
      <c r="P37" s="176">
        <v>40000</v>
      </c>
      <c r="Q37" s="177">
        <v>40000</v>
      </c>
      <c r="R37" s="178">
        <v>20538.419999999998</v>
      </c>
      <c r="S37" s="179">
        <v>39817</v>
      </c>
      <c r="T37" s="178">
        <v>19445.48</v>
      </c>
      <c r="V37" s="178">
        <f>BazaZaUpit[[#This Row],[IZVORNI PLAN ILI REBALANS ZA 2023. EUR]]-BazaZaUpit[[#This Row],[IZVORNI / TEKUĆI                           Plan za 2023.]]</f>
        <v>0</v>
      </c>
    </row>
    <row r="38" spans="1:22" x14ac:dyDescent="0.25">
      <c r="A38" s="8">
        <v>3239</v>
      </c>
      <c r="B38" s="7" t="s">
        <v>52</v>
      </c>
      <c r="C38" s="7"/>
      <c r="D38" s="7"/>
      <c r="E38" s="7"/>
      <c r="F38" s="7"/>
      <c r="G38" s="7"/>
      <c r="H38" s="7"/>
      <c r="I38" s="7"/>
      <c r="J38" s="176">
        <v>145995</v>
      </c>
      <c r="K38" s="176">
        <v>157856.76</v>
      </c>
      <c r="L38" s="176">
        <v>180995</v>
      </c>
      <c r="M38" s="176">
        <v>180995</v>
      </c>
      <c r="N38" s="176">
        <v>179116.81</v>
      </c>
      <c r="O38" s="176">
        <v>163000</v>
      </c>
      <c r="P38" s="176">
        <v>200600</v>
      </c>
      <c r="Q38" s="177">
        <v>197500</v>
      </c>
      <c r="R38" s="178">
        <v>75777.960000000006</v>
      </c>
      <c r="S38" s="179">
        <v>155995</v>
      </c>
      <c r="T38" s="178">
        <v>94944.639999999999</v>
      </c>
      <c r="V38" s="178">
        <f>BazaZaUpit[[#This Row],[IZVORNI PLAN ILI REBALANS ZA 2023. EUR]]-BazaZaUpit[[#This Row],[IZVORNI / TEKUĆI                           Plan za 2023.]]</f>
        <v>25000</v>
      </c>
    </row>
    <row r="39" spans="1:22" s="30" customFormat="1" x14ac:dyDescent="0.25">
      <c r="A39" s="55">
        <v>329</v>
      </c>
      <c r="B39" s="56" t="s">
        <v>20</v>
      </c>
      <c r="C39" s="56"/>
      <c r="D39" s="56"/>
      <c r="E39" s="56"/>
      <c r="F39" s="56"/>
      <c r="G39" s="56"/>
      <c r="H39" s="56"/>
      <c r="I39" s="56"/>
      <c r="J39" s="172">
        <f t="shared" ref="J39:P39" si="23">SUM(J40:J45)</f>
        <v>63985</v>
      </c>
      <c r="K39" s="172">
        <f t="shared" si="23"/>
        <v>44904.180000000008</v>
      </c>
      <c r="L39" s="172">
        <f t="shared" si="23"/>
        <v>69157</v>
      </c>
      <c r="M39" s="172">
        <f t="shared" si="23"/>
        <v>67157</v>
      </c>
      <c r="N39" s="172">
        <f t="shared" si="23"/>
        <v>64379.340000000004</v>
      </c>
      <c r="O39" s="172">
        <f t="shared" si="23"/>
        <v>84950</v>
      </c>
      <c r="P39" s="172">
        <f t="shared" si="23"/>
        <v>59750</v>
      </c>
      <c r="Q39" s="173">
        <f t="shared" ref="Q39:T39" si="24">SUM(Q40:Q45)</f>
        <v>59750</v>
      </c>
      <c r="R39" s="173">
        <f t="shared" si="24"/>
        <v>22361.050000000003</v>
      </c>
      <c r="S39" s="173">
        <f t="shared" si="24"/>
        <v>60157</v>
      </c>
      <c r="T39" s="173">
        <f t="shared" si="24"/>
        <v>37273.53</v>
      </c>
      <c r="V39" s="173">
        <f>BazaZaUpit[[#This Row],[IZVORNI PLAN ILI REBALANS ZA 2023. EUR]]-BazaZaUpit[[#This Row],[IZVORNI / TEKUĆI                           Plan za 2023.]]</f>
        <v>9000</v>
      </c>
    </row>
    <row r="40" spans="1:22" ht="24" x14ac:dyDescent="0.25">
      <c r="A40" s="8">
        <v>3291</v>
      </c>
      <c r="B40" s="4" t="s">
        <v>105</v>
      </c>
      <c r="C40" s="4"/>
      <c r="D40" s="4"/>
      <c r="E40" s="4"/>
      <c r="F40" s="4"/>
      <c r="G40" s="4"/>
      <c r="H40" s="4"/>
      <c r="I40" s="4"/>
      <c r="J40" s="176">
        <v>19908</v>
      </c>
      <c r="K40" s="176">
        <v>15203.61</v>
      </c>
      <c r="L40" s="176">
        <v>19908</v>
      </c>
      <c r="M40" s="176">
        <v>19908</v>
      </c>
      <c r="N40" s="176">
        <v>19324.080000000002</v>
      </c>
      <c r="O40" s="176">
        <v>20000</v>
      </c>
      <c r="P40" s="176">
        <v>20000</v>
      </c>
      <c r="Q40" s="177">
        <v>20000</v>
      </c>
      <c r="R40" s="178">
        <v>6054.77</v>
      </c>
      <c r="S40" s="179">
        <v>19908</v>
      </c>
      <c r="T40" s="178">
        <v>8696.44</v>
      </c>
      <c r="V40" s="178">
        <f>BazaZaUpit[[#This Row],[IZVORNI PLAN ILI REBALANS ZA 2023. EUR]]-BazaZaUpit[[#This Row],[IZVORNI / TEKUĆI                           Plan za 2023.]]</f>
        <v>0</v>
      </c>
    </row>
    <row r="41" spans="1:22" x14ac:dyDescent="0.25">
      <c r="A41" s="8">
        <v>3292</v>
      </c>
      <c r="B41" s="4" t="s">
        <v>18</v>
      </c>
      <c r="C41" s="4"/>
      <c r="D41" s="4"/>
      <c r="E41" s="4"/>
      <c r="F41" s="4"/>
      <c r="G41" s="4"/>
      <c r="H41" s="4"/>
      <c r="I41" s="4"/>
      <c r="J41" s="176">
        <v>2654</v>
      </c>
      <c r="K41" s="176">
        <v>365.47</v>
      </c>
      <c r="L41" s="176">
        <v>2655</v>
      </c>
      <c r="M41" s="176">
        <v>655</v>
      </c>
      <c r="N41" s="176">
        <v>624.54999999999995</v>
      </c>
      <c r="O41" s="176">
        <v>2700</v>
      </c>
      <c r="P41" s="176">
        <v>2700</v>
      </c>
      <c r="Q41" s="177">
        <v>2700</v>
      </c>
      <c r="R41" s="178"/>
      <c r="S41" s="179">
        <v>2655</v>
      </c>
      <c r="T41" s="178">
        <v>24.55</v>
      </c>
      <c r="V41" s="178">
        <f>BazaZaUpit[[#This Row],[IZVORNI PLAN ILI REBALANS ZA 2023. EUR]]-BazaZaUpit[[#This Row],[IZVORNI / TEKUĆI                           Plan za 2023.]]</f>
        <v>0</v>
      </c>
    </row>
    <row r="42" spans="1:22" x14ac:dyDescent="0.25">
      <c r="A42" s="8">
        <v>3293</v>
      </c>
      <c r="B42" s="4" t="s">
        <v>19</v>
      </c>
      <c r="C42" s="4"/>
      <c r="D42" s="4"/>
      <c r="E42" s="4"/>
      <c r="F42" s="4"/>
      <c r="G42" s="4"/>
      <c r="H42" s="4"/>
      <c r="I42" s="4"/>
      <c r="J42" s="176">
        <v>14600</v>
      </c>
      <c r="K42" s="176">
        <v>13893.15</v>
      </c>
      <c r="L42" s="176">
        <v>21600</v>
      </c>
      <c r="M42" s="176">
        <v>21600</v>
      </c>
      <c r="N42" s="176">
        <v>22071.93</v>
      </c>
      <c r="O42" s="176">
        <v>40000</v>
      </c>
      <c r="P42" s="176">
        <v>20000</v>
      </c>
      <c r="Q42" s="177">
        <v>20000</v>
      </c>
      <c r="R42" s="178">
        <v>7039.51</v>
      </c>
      <c r="S42" s="179">
        <v>14600</v>
      </c>
      <c r="T42" s="178">
        <v>13431.73</v>
      </c>
      <c r="V42" s="178">
        <f>BazaZaUpit[[#This Row],[IZVORNI PLAN ILI REBALANS ZA 2023. EUR]]-BazaZaUpit[[#This Row],[IZVORNI / TEKUĆI                           Plan za 2023.]]</f>
        <v>7000</v>
      </c>
    </row>
    <row r="43" spans="1:22" x14ac:dyDescent="0.25">
      <c r="A43" s="8">
        <v>3294</v>
      </c>
      <c r="B43" s="4" t="s">
        <v>106</v>
      </c>
      <c r="C43" s="4"/>
      <c r="D43" s="4"/>
      <c r="E43" s="4"/>
      <c r="F43" s="4"/>
      <c r="G43" s="4"/>
      <c r="H43" s="4"/>
      <c r="I43" s="4"/>
      <c r="J43" s="176">
        <v>2654</v>
      </c>
      <c r="K43" s="176">
        <v>2528.67</v>
      </c>
      <c r="L43" s="176">
        <v>2655</v>
      </c>
      <c r="M43" s="176">
        <v>2655</v>
      </c>
      <c r="N43" s="176">
        <v>2791.73</v>
      </c>
      <c r="O43" s="176">
        <v>2700</v>
      </c>
      <c r="P43" s="176">
        <v>2700</v>
      </c>
      <c r="Q43" s="177">
        <v>2700</v>
      </c>
      <c r="R43" s="178">
        <v>2338.88</v>
      </c>
      <c r="S43" s="179">
        <v>2655</v>
      </c>
      <c r="T43" s="178">
        <v>2515.96</v>
      </c>
      <c r="V43" s="178">
        <f>BazaZaUpit[[#This Row],[IZVORNI PLAN ILI REBALANS ZA 2023. EUR]]-BazaZaUpit[[#This Row],[IZVORNI / TEKUĆI                           Plan za 2023.]]</f>
        <v>0</v>
      </c>
    </row>
    <row r="44" spans="1:22" x14ac:dyDescent="0.25">
      <c r="A44" s="8">
        <v>3295</v>
      </c>
      <c r="B44" s="4" t="s">
        <v>53</v>
      </c>
      <c r="C44" s="4"/>
      <c r="D44" s="4"/>
      <c r="E44" s="4"/>
      <c r="F44" s="4"/>
      <c r="G44" s="4"/>
      <c r="H44" s="4"/>
      <c r="I44" s="4"/>
      <c r="J44" s="176">
        <v>10830</v>
      </c>
      <c r="K44" s="176">
        <v>8056.59</v>
      </c>
      <c r="L44" s="176">
        <v>12376</v>
      </c>
      <c r="M44" s="176">
        <v>12376</v>
      </c>
      <c r="N44" s="176">
        <v>10419.08</v>
      </c>
      <c r="O44" s="176">
        <v>9550</v>
      </c>
      <c r="P44" s="176">
        <v>9550</v>
      </c>
      <c r="Q44" s="177">
        <v>9550</v>
      </c>
      <c r="R44" s="178">
        <v>3469.38</v>
      </c>
      <c r="S44" s="179">
        <v>12376</v>
      </c>
      <c r="T44" s="178">
        <v>5405.6</v>
      </c>
      <c r="V44" s="178">
        <f>BazaZaUpit[[#This Row],[IZVORNI PLAN ILI REBALANS ZA 2023. EUR]]-BazaZaUpit[[#This Row],[IZVORNI / TEKUĆI                           Plan za 2023.]]</f>
        <v>0</v>
      </c>
    </row>
    <row r="45" spans="1:22" x14ac:dyDescent="0.25">
      <c r="A45" s="8">
        <v>3299</v>
      </c>
      <c r="B45" s="4" t="s">
        <v>54</v>
      </c>
      <c r="C45" s="4"/>
      <c r="D45" s="4"/>
      <c r="E45" s="4"/>
      <c r="F45" s="4"/>
      <c r="G45" s="4"/>
      <c r="H45" s="4"/>
      <c r="I45" s="4"/>
      <c r="J45" s="176">
        <v>13339</v>
      </c>
      <c r="K45" s="176">
        <v>4856.6899999999996</v>
      </c>
      <c r="L45" s="176">
        <v>9963</v>
      </c>
      <c r="M45" s="176">
        <v>9963</v>
      </c>
      <c r="N45" s="176">
        <v>9147.9699999999993</v>
      </c>
      <c r="O45" s="176">
        <v>10000</v>
      </c>
      <c r="P45" s="176">
        <v>4800</v>
      </c>
      <c r="Q45" s="177">
        <v>4800</v>
      </c>
      <c r="R45" s="178">
        <v>3458.51</v>
      </c>
      <c r="S45" s="179">
        <v>7963</v>
      </c>
      <c r="T45" s="178">
        <v>7199.25</v>
      </c>
      <c r="V45" s="178">
        <f>BazaZaUpit[[#This Row],[IZVORNI PLAN ILI REBALANS ZA 2023. EUR]]-BazaZaUpit[[#This Row],[IZVORNI / TEKUĆI                           Plan za 2023.]]</f>
        <v>2000</v>
      </c>
    </row>
    <row r="46" spans="1:22" s="30" customFormat="1" x14ac:dyDescent="0.25">
      <c r="A46" s="55">
        <v>34</v>
      </c>
      <c r="B46" s="56" t="s">
        <v>23</v>
      </c>
      <c r="C46" s="56"/>
      <c r="D46" s="56"/>
      <c r="E46" s="56"/>
      <c r="F46" s="56"/>
      <c r="G46" s="56"/>
      <c r="H46" s="56"/>
      <c r="I46" s="56"/>
      <c r="J46" s="172">
        <f t="shared" ref="J46:T46" si="25">SUM(J47)</f>
        <v>663</v>
      </c>
      <c r="K46" s="172">
        <f t="shared" si="25"/>
        <v>0</v>
      </c>
      <c r="L46" s="172">
        <f t="shared" si="25"/>
        <v>0</v>
      </c>
      <c r="M46" s="172">
        <f t="shared" si="25"/>
        <v>0</v>
      </c>
      <c r="N46" s="172">
        <f t="shared" si="25"/>
        <v>0</v>
      </c>
      <c r="O46" s="172">
        <f t="shared" si="25"/>
        <v>0</v>
      </c>
      <c r="P46" s="172">
        <f t="shared" si="25"/>
        <v>0</v>
      </c>
      <c r="Q46" s="173">
        <f t="shared" si="25"/>
        <v>0</v>
      </c>
      <c r="R46" s="173">
        <f t="shared" si="25"/>
        <v>0</v>
      </c>
      <c r="S46" s="173">
        <f t="shared" si="25"/>
        <v>0</v>
      </c>
      <c r="T46" s="173">
        <f t="shared" si="25"/>
        <v>0</v>
      </c>
      <c r="V46" s="173">
        <f>BazaZaUpit[[#This Row],[IZVORNI PLAN ILI REBALANS ZA 2023. EUR]]-BazaZaUpit[[#This Row],[IZVORNI / TEKUĆI                           Plan za 2023.]]</f>
        <v>0</v>
      </c>
    </row>
    <row r="47" spans="1:22" s="30" customFormat="1" x14ac:dyDescent="0.25">
      <c r="A47" s="55">
        <v>343</v>
      </c>
      <c r="B47" s="56" t="s">
        <v>22</v>
      </c>
      <c r="C47" s="56"/>
      <c r="D47" s="56"/>
      <c r="E47" s="56"/>
      <c r="F47" s="56"/>
      <c r="G47" s="56"/>
      <c r="H47" s="56"/>
      <c r="I47" s="56"/>
      <c r="J47" s="172">
        <f t="shared" ref="J47:P47" si="26">SUM(J48:J49)</f>
        <v>663</v>
      </c>
      <c r="K47" s="172">
        <f t="shared" si="26"/>
        <v>0</v>
      </c>
      <c r="L47" s="172">
        <f t="shared" si="26"/>
        <v>0</v>
      </c>
      <c r="M47" s="172">
        <f t="shared" si="26"/>
        <v>0</v>
      </c>
      <c r="N47" s="172">
        <f t="shared" si="26"/>
        <v>0</v>
      </c>
      <c r="O47" s="172">
        <f t="shared" si="26"/>
        <v>0</v>
      </c>
      <c r="P47" s="172">
        <f t="shared" si="26"/>
        <v>0</v>
      </c>
      <c r="Q47" s="173">
        <f t="shared" ref="Q47:T47" si="27">SUM(Q48:Q49)</f>
        <v>0</v>
      </c>
      <c r="R47" s="173">
        <f t="shared" si="27"/>
        <v>0</v>
      </c>
      <c r="S47" s="173">
        <f t="shared" si="27"/>
        <v>0</v>
      </c>
      <c r="T47" s="173">
        <f t="shared" si="27"/>
        <v>0</v>
      </c>
      <c r="V47" s="173">
        <f>BazaZaUpit[[#This Row],[IZVORNI PLAN ILI REBALANS ZA 2023. EUR]]-BazaZaUpit[[#This Row],[IZVORNI / TEKUĆI                           Plan za 2023.]]</f>
        <v>0</v>
      </c>
    </row>
    <row r="48" spans="1:22" x14ac:dyDescent="0.25">
      <c r="A48" s="8">
        <v>3431</v>
      </c>
      <c r="B48" s="4" t="s">
        <v>55</v>
      </c>
      <c r="C48" s="4"/>
      <c r="D48" s="4"/>
      <c r="E48" s="4"/>
      <c r="F48" s="4"/>
      <c r="G48" s="4"/>
      <c r="H48" s="4"/>
      <c r="I48" s="4"/>
      <c r="J48" s="176">
        <v>398</v>
      </c>
      <c r="K48" s="176"/>
      <c r="L48" s="176"/>
      <c r="M48" s="176"/>
      <c r="N48" s="176"/>
      <c r="O48" s="176"/>
      <c r="P48" s="176"/>
      <c r="Q48" s="177"/>
      <c r="R48" s="178"/>
      <c r="S48" s="179"/>
      <c r="T48" s="178"/>
      <c r="V48" s="178">
        <f>BazaZaUpit[[#This Row],[IZVORNI PLAN ILI REBALANS ZA 2023. EUR]]-BazaZaUpit[[#This Row],[IZVORNI / TEKUĆI                           Plan za 2023.]]</f>
        <v>0</v>
      </c>
    </row>
    <row r="49" spans="1:24" ht="24" x14ac:dyDescent="0.25">
      <c r="A49" s="8">
        <v>3432</v>
      </c>
      <c r="B49" s="4" t="s">
        <v>107</v>
      </c>
      <c r="C49" s="4"/>
      <c r="D49" s="4"/>
      <c r="E49" s="4"/>
      <c r="F49" s="4"/>
      <c r="G49" s="4"/>
      <c r="H49" s="4"/>
      <c r="I49" s="4"/>
      <c r="J49" s="176">
        <v>265</v>
      </c>
      <c r="K49" s="176"/>
      <c r="L49" s="176"/>
      <c r="M49" s="176"/>
      <c r="N49" s="176"/>
      <c r="O49" s="176"/>
      <c r="P49" s="176"/>
      <c r="Q49" s="177"/>
      <c r="R49" s="178"/>
      <c r="S49" s="179"/>
      <c r="T49" s="178"/>
      <c r="V49" s="178">
        <f>BazaZaUpit[[#This Row],[IZVORNI PLAN ILI REBALANS ZA 2023. EUR]]-BazaZaUpit[[#This Row],[IZVORNI / TEKUĆI                           Plan za 2023.]]</f>
        <v>0</v>
      </c>
    </row>
    <row r="50" spans="1:24" s="30" customFormat="1" ht="24" x14ac:dyDescent="0.25">
      <c r="A50" s="55">
        <v>37</v>
      </c>
      <c r="B50" s="56" t="s">
        <v>109</v>
      </c>
      <c r="C50" s="56"/>
      <c r="D50" s="56"/>
      <c r="E50" s="56"/>
      <c r="F50" s="56"/>
      <c r="G50" s="56"/>
      <c r="H50" s="56"/>
      <c r="I50" s="56"/>
      <c r="J50" s="172">
        <f t="shared" ref="J50:T51" si="28">SUM(J51)</f>
        <v>13272</v>
      </c>
      <c r="K50" s="172">
        <f t="shared" si="28"/>
        <v>3102.4</v>
      </c>
      <c r="L50" s="172">
        <f t="shared" si="28"/>
        <v>10618</v>
      </c>
      <c r="M50" s="172">
        <f t="shared" si="28"/>
        <v>10618</v>
      </c>
      <c r="N50" s="172">
        <f t="shared" si="28"/>
        <v>2389.0100000000002</v>
      </c>
      <c r="O50" s="172">
        <f t="shared" si="28"/>
        <v>11000</v>
      </c>
      <c r="P50" s="172">
        <f t="shared" si="28"/>
        <v>11000</v>
      </c>
      <c r="Q50" s="173">
        <f t="shared" si="28"/>
        <v>11000</v>
      </c>
      <c r="R50" s="173">
        <f t="shared" si="28"/>
        <v>398.17</v>
      </c>
      <c r="S50" s="173">
        <f t="shared" si="28"/>
        <v>10618</v>
      </c>
      <c r="T50" s="173">
        <f t="shared" si="28"/>
        <v>0</v>
      </c>
      <c r="V50" s="173">
        <f>BazaZaUpit[[#This Row],[IZVORNI PLAN ILI REBALANS ZA 2023. EUR]]-BazaZaUpit[[#This Row],[IZVORNI / TEKUĆI                           Plan za 2023.]]</f>
        <v>0</v>
      </c>
    </row>
    <row r="51" spans="1:24" s="30" customFormat="1" ht="24" x14ac:dyDescent="0.25">
      <c r="A51" s="55">
        <v>372</v>
      </c>
      <c r="B51" s="56" t="s">
        <v>24</v>
      </c>
      <c r="C51" s="56"/>
      <c r="D51" s="56"/>
      <c r="E51" s="56"/>
      <c r="F51" s="56"/>
      <c r="G51" s="56"/>
      <c r="H51" s="56"/>
      <c r="I51" s="56"/>
      <c r="J51" s="172">
        <f t="shared" si="28"/>
        <v>13272</v>
      </c>
      <c r="K51" s="172">
        <f t="shared" si="28"/>
        <v>3102.4</v>
      </c>
      <c r="L51" s="172">
        <f t="shared" si="28"/>
        <v>10618</v>
      </c>
      <c r="M51" s="172">
        <f t="shared" si="28"/>
        <v>10618</v>
      </c>
      <c r="N51" s="172">
        <f t="shared" si="28"/>
        <v>2389.0100000000002</v>
      </c>
      <c r="O51" s="172">
        <f t="shared" si="28"/>
        <v>11000</v>
      </c>
      <c r="P51" s="172">
        <f t="shared" si="28"/>
        <v>11000</v>
      </c>
      <c r="Q51" s="173">
        <f t="shared" si="28"/>
        <v>11000</v>
      </c>
      <c r="R51" s="173">
        <f t="shared" si="28"/>
        <v>398.17</v>
      </c>
      <c r="S51" s="173">
        <f t="shared" si="28"/>
        <v>10618</v>
      </c>
      <c r="T51" s="173">
        <f t="shared" si="28"/>
        <v>0</v>
      </c>
      <c r="V51" s="173">
        <f>BazaZaUpit[[#This Row],[IZVORNI PLAN ILI REBALANS ZA 2023. EUR]]-BazaZaUpit[[#This Row],[IZVORNI / TEKUĆI                           Plan za 2023.]]</f>
        <v>0</v>
      </c>
    </row>
    <row r="52" spans="1:24" x14ac:dyDescent="0.25">
      <c r="A52" s="8">
        <v>3721</v>
      </c>
      <c r="B52" s="4" t="s">
        <v>108</v>
      </c>
      <c r="C52" s="4"/>
      <c r="D52" s="4"/>
      <c r="E52" s="4"/>
      <c r="F52" s="4"/>
      <c r="G52" s="4"/>
      <c r="H52" s="4"/>
      <c r="I52" s="4"/>
      <c r="J52" s="176">
        <v>13272</v>
      </c>
      <c r="K52" s="176">
        <v>3102.4</v>
      </c>
      <c r="L52" s="176">
        <v>10618</v>
      </c>
      <c r="M52" s="176">
        <v>10618</v>
      </c>
      <c r="N52" s="176">
        <v>2389.0100000000002</v>
      </c>
      <c r="O52" s="176">
        <v>11000</v>
      </c>
      <c r="P52" s="176">
        <v>11000</v>
      </c>
      <c r="Q52" s="177">
        <v>11000</v>
      </c>
      <c r="R52" s="178">
        <v>398.17</v>
      </c>
      <c r="S52" s="179">
        <v>10618</v>
      </c>
      <c r="T52" s="178"/>
      <c r="V52" s="178">
        <f>BazaZaUpit[[#This Row],[IZVORNI PLAN ILI REBALANS ZA 2023. EUR]]-BazaZaUpit[[#This Row],[IZVORNI / TEKUĆI                           Plan za 2023.]]</f>
        <v>0</v>
      </c>
    </row>
    <row r="53" spans="1:24" ht="84" x14ac:dyDescent="0.25">
      <c r="A53" s="2" t="s">
        <v>30</v>
      </c>
      <c r="B53" s="3" t="s">
        <v>35</v>
      </c>
      <c r="C53" s="12" t="s">
        <v>145</v>
      </c>
      <c r="D53" s="12" t="s">
        <v>120</v>
      </c>
      <c r="E53" s="12" t="s">
        <v>121</v>
      </c>
      <c r="F53" s="12" t="s">
        <v>269</v>
      </c>
      <c r="G53" s="12" t="s">
        <v>271</v>
      </c>
      <c r="H53" s="12"/>
      <c r="I53" s="12"/>
      <c r="J53" s="182">
        <f>J54</f>
        <v>632267</v>
      </c>
      <c r="K53" s="182">
        <f t="shared" ref="K53:T53" si="29">K54</f>
        <v>248366.66</v>
      </c>
      <c r="L53" s="182">
        <f t="shared" si="29"/>
        <v>2721191</v>
      </c>
      <c r="M53" s="182">
        <f t="shared" si="29"/>
        <v>415778</v>
      </c>
      <c r="N53" s="182">
        <f t="shared" si="29"/>
        <v>412713.96</v>
      </c>
      <c r="O53" s="182">
        <f t="shared" si="29"/>
        <v>7121522</v>
      </c>
      <c r="P53" s="182">
        <f t="shared" si="29"/>
        <v>252150</v>
      </c>
      <c r="Q53" s="182">
        <f t="shared" si="29"/>
        <v>6850</v>
      </c>
      <c r="R53" s="182">
        <f t="shared" si="29"/>
        <v>46992.829999999994</v>
      </c>
      <c r="S53" s="182">
        <f t="shared" si="29"/>
        <v>2758741</v>
      </c>
      <c r="T53" s="182">
        <f t="shared" si="29"/>
        <v>71856.2</v>
      </c>
      <c r="V53" s="182">
        <f>BazaZaUpit[[#This Row],[IZVORNI PLAN ILI REBALANS ZA 2023. EUR]]-BazaZaUpit[[#This Row],[IZVORNI / TEKUĆI                           Plan za 2023.]]</f>
        <v>-37550</v>
      </c>
    </row>
    <row r="54" spans="1:24" x14ac:dyDescent="0.25">
      <c r="A54" s="52">
        <v>4</v>
      </c>
      <c r="B54" s="53" t="s">
        <v>112</v>
      </c>
      <c r="C54" s="53"/>
      <c r="D54" s="53"/>
      <c r="E54" s="53"/>
      <c r="F54" s="53"/>
      <c r="G54" s="53"/>
      <c r="H54" s="53"/>
      <c r="I54" s="53"/>
      <c r="J54" s="170">
        <f t="shared" ref="J54:P54" si="30">SUM(J55+J60)</f>
        <v>632267</v>
      </c>
      <c r="K54" s="170">
        <f t="shared" si="30"/>
        <v>248366.66</v>
      </c>
      <c r="L54" s="170">
        <f t="shared" si="30"/>
        <v>2721191</v>
      </c>
      <c r="M54" s="170">
        <f t="shared" si="30"/>
        <v>415778</v>
      </c>
      <c r="N54" s="170">
        <f t="shared" si="30"/>
        <v>412713.96</v>
      </c>
      <c r="O54" s="170">
        <f t="shared" si="30"/>
        <v>7121522</v>
      </c>
      <c r="P54" s="170">
        <f t="shared" si="30"/>
        <v>252150</v>
      </c>
      <c r="Q54" s="171">
        <f t="shared" ref="Q54:T54" si="31">SUM(Q55+Q60)</f>
        <v>6850</v>
      </c>
      <c r="R54" s="171">
        <f>SUM(R55+R60)</f>
        <v>46992.829999999994</v>
      </c>
      <c r="S54" s="171">
        <f t="shared" si="31"/>
        <v>2758741</v>
      </c>
      <c r="T54" s="171">
        <f t="shared" si="31"/>
        <v>71856.2</v>
      </c>
      <c r="V54" s="171">
        <f>BazaZaUpit[[#This Row],[IZVORNI PLAN ILI REBALANS ZA 2023. EUR]]-BazaZaUpit[[#This Row],[IZVORNI / TEKUĆI                           Plan za 2023.]]</f>
        <v>-37550</v>
      </c>
    </row>
    <row r="55" spans="1:24" s="30" customFormat="1" x14ac:dyDescent="0.25">
      <c r="A55" s="55">
        <v>42</v>
      </c>
      <c r="B55" s="56" t="s">
        <v>26</v>
      </c>
      <c r="C55" s="56"/>
      <c r="D55" s="56"/>
      <c r="E55" s="56"/>
      <c r="F55" s="56"/>
      <c r="G55" s="56"/>
      <c r="H55" s="56"/>
      <c r="I55" s="56"/>
      <c r="J55" s="172">
        <f t="shared" ref="J55:T55" si="32">SUM(J56)</f>
        <v>35835</v>
      </c>
      <c r="K55" s="172">
        <f t="shared" si="32"/>
        <v>35723.69</v>
      </c>
      <c r="L55" s="172">
        <f t="shared" si="32"/>
        <v>52923</v>
      </c>
      <c r="M55" s="172">
        <f t="shared" si="32"/>
        <v>52923</v>
      </c>
      <c r="N55" s="172">
        <f t="shared" si="32"/>
        <v>51217.68</v>
      </c>
      <c r="O55" s="172">
        <f t="shared" si="32"/>
        <v>488022</v>
      </c>
      <c r="P55" s="172">
        <f t="shared" si="32"/>
        <v>252150</v>
      </c>
      <c r="Q55" s="173">
        <f t="shared" si="32"/>
        <v>6850</v>
      </c>
      <c r="R55" s="173">
        <f t="shared" si="32"/>
        <v>11724.88</v>
      </c>
      <c r="S55" s="173">
        <f t="shared" si="32"/>
        <v>37923</v>
      </c>
      <c r="T55" s="173">
        <f t="shared" si="32"/>
        <v>9726.18</v>
      </c>
      <c r="V55" s="173">
        <f>BazaZaUpit[[#This Row],[IZVORNI PLAN ILI REBALANS ZA 2023. EUR]]-BazaZaUpit[[#This Row],[IZVORNI / TEKUĆI                           Plan za 2023.]]</f>
        <v>15000</v>
      </c>
    </row>
    <row r="56" spans="1:24" s="30" customFormat="1" x14ac:dyDescent="0.25">
      <c r="A56" s="55">
        <v>422</v>
      </c>
      <c r="B56" s="56" t="s">
        <v>25</v>
      </c>
      <c r="C56" s="56"/>
      <c r="D56" s="56"/>
      <c r="E56" s="56"/>
      <c r="F56" s="56"/>
      <c r="G56" s="56"/>
      <c r="H56" s="56"/>
      <c r="I56" s="56"/>
      <c r="J56" s="172">
        <f t="shared" ref="J56:P56" si="33">SUM(J57:J59)</f>
        <v>35835</v>
      </c>
      <c r="K56" s="172">
        <f t="shared" si="33"/>
        <v>35723.69</v>
      </c>
      <c r="L56" s="172">
        <f t="shared" si="33"/>
        <v>52923</v>
      </c>
      <c r="M56" s="172">
        <f t="shared" si="33"/>
        <v>52923</v>
      </c>
      <c r="N56" s="172">
        <f t="shared" si="33"/>
        <v>51217.68</v>
      </c>
      <c r="O56" s="172">
        <f t="shared" si="33"/>
        <v>488022</v>
      </c>
      <c r="P56" s="172">
        <f t="shared" si="33"/>
        <v>252150</v>
      </c>
      <c r="Q56" s="173">
        <f t="shared" ref="Q56:T56" si="34">SUM(Q57:Q59)</f>
        <v>6850</v>
      </c>
      <c r="R56" s="173">
        <f t="shared" si="34"/>
        <v>11724.88</v>
      </c>
      <c r="S56" s="173">
        <f t="shared" si="34"/>
        <v>37923</v>
      </c>
      <c r="T56" s="173">
        <f t="shared" si="34"/>
        <v>9726.18</v>
      </c>
      <c r="V56" s="173">
        <f>BazaZaUpit[[#This Row],[IZVORNI PLAN ILI REBALANS ZA 2023. EUR]]-BazaZaUpit[[#This Row],[IZVORNI / TEKUĆI                           Plan za 2023.]]</f>
        <v>15000</v>
      </c>
    </row>
    <row r="57" spans="1:24" x14ac:dyDescent="0.25">
      <c r="A57" s="8">
        <v>4221</v>
      </c>
      <c r="B57" s="4" t="s">
        <v>56</v>
      </c>
      <c r="C57" s="4"/>
      <c r="D57" s="4"/>
      <c r="E57" s="4"/>
      <c r="F57" s="4"/>
      <c r="G57" s="4"/>
      <c r="H57" s="4"/>
      <c r="I57" s="4"/>
      <c r="J57" s="176">
        <v>19908</v>
      </c>
      <c r="K57" s="176">
        <v>22983.22</v>
      </c>
      <c r="L57" s="176">
        <v>24542</v>
      </c>
      <c r="M57" s="176">
        <v>24542</v>
      </c>
      <c r="N57" s="176">
        <v>18420.91</v>
      </c>
      <c r="O57" s="176">
        <v>413022</v>
      </c>
      <c r="P57" s="176">
        <v>252150</v>
      </c>
      <c r="Q57" s="177">
        <v>850</v>
      </c>
      <c r="R57" s="178">
        <v>3311.25</v>
      </c>
      <c r="S57" s="179">
        <v>9542</v>
      </c>
      <c r="T57" s="178">
        <v>9527.1</v>
      </c>
      <c r="V57" s="178">
        <f>BazaZaUpit[[#This Row],[IZVORNI PLAN ILI REBALANS ZA 2023. EUR]]-BazaZaUpit[[#This Row],[IZVORNI / TEKUĆI                           Plan za 2023.]]</f>
        <v>15000</v>
      </c>
    </row>
    <row r="58" spans="1:24" x14ac:dyDescent="0.25">
      <c r="A58" s="8">
        <v>4222</v>
      </c>
      <c r="B58" s="4" t="s">
        <v>57</v>
      </c>
      <c r="C58" s="4"/>
      <c r="D58" s="4"/>
      <c r="E58" s="4"/>
      <c r="F58" s="4"/>
      <c r="G58" s="4"/>
      <c r="H58" s="4"/>
      <c r="I58" s="4"/>
      <c r="J58" s="176">
        <v>6636</v>
      </c>
      <c r="K58" s="176">
        <v>4147.8</v>
      </c>
      <c r="L58" s="176">
        <v>6636</v>
      </c>
      <c r="M58" s="176">
        <v>6636</v>
      </c>
      <c r="N58" s="176">
        <v>6311.5</v>
      </c>
      <c r="O58" s="176"/>
      <c r="P58" s="176"/>
      <c r="Q58" s="177">
        <v>6000</v>
      </c>
      <c r="R58" s="178"/>
      <c r="S58" s="179">
        <v>6636</v>
      </c>
      <c r="T58" s="178"/>
      <c r="V58" s="178">
        <f>BazaZaUpit[[#This Row],[IZVORNI PLAN ILI REBALANS ZA 2023. EUR]]-BazaZaUpit[[#This Row],[IZVORNI / TEKUĆI                           Plan za 2023.]]</f>
        <v>0</v>
      </c>
    </row>
    <row r="59" spans="1:24" x14ac:dyDescent="0.25">
      <c r="A59" s="8">
        <v>4223</v>
      </c>
      <c r="B59" s="4" t="s">
        <v>58</v>
      </c>
      <c r="C59" s="4"/>
      <c r="D59" s="4"/>
      <c r="E59" s="4"/>
      <c r="F59" s="4"/>
      <c r="G59" s="4"/>
      <c r="H59" s="4"/>
      <c r="I59" s="4"/>
      <c r="J59" s="176">
        <v>9291</v>
      </c>
      <c r="K59" s="176">
        <v>8592.67</v>
      </c>
      <c r="L59" s="176">
        <v>21745</v>
      </c>
      <c r="M59" s="176">
        <v>21745</v>
      </c>
      <c r="N59" s="176">
        <v>26485.27</v>
      </c>
      <c r="O59" s="180">
        <v>75000</v>
      </c>
      <c r="P59" s="180"/>
      <c r="Q59" s="181"/>
      <c r="R59" s="178">
        <v>8413.6299999999992</v>
      </c>
      <c r="S59" s="179">
        <v>21745</v>
      </c>
      <c r="T59" s="178">
        <v>199.08</v>
      </c>
      <c r="V59" s="178">
        <f>BazaZaUpit[[#This Row],[IZVORNI PLAN ILI REBALANS ZA 2023. EUR]]-BazaZaUpit[[#This Row],[IZVORNI / TEKUĆI                           Plan za 2023.]]</f>
        <v>0</v>
      </c>
    </row>
    <row r="60" spans="1:24" s="30" customFormat="1" ht="24" x14ac:dyDescent="0.25">
      <c r="A60" s="55">
        <v>45</v>
      </c>
      <c r="B60" s="56" t="s">
        <v>100</v>
      </c>
      <c r="C60" s="56"/>
      <c r="D60" s="56"/>
      <c r="E60" s="56"/>
      <c r="F60" s="56"/>
      <c r="G60" s="56"/>
      <c r="H60" s="56"/>
      <c r="I60" s="56"/>
      <c r="J60" s="172">
        <f t="shared" ref="J60:T61" si="35">SUM(J61)</f>
        <v>596432</v>
      </c>
      <c r="K60" s="172">
        <f t="shared" si="35"/>
        <v>212642.97</v>
      </c>
      <c r="L60" s="172">
        <f t="shared" si="35"/>
        <v>2668268</v>
      </c>
      <c r="M60" s="172">
        <f t="shared" si="35"/>
        <v>362855</v>
      </c>
      <c r="N60" s="172">
        <f t="shared" si="35"/>
        <v>361496.28</v>
      </c>
      <c r="O60" s="172">
        <f t="shared" si="35"/>
        <v>6633500</v>
      </c>
      <c r="P60" s="172">
        <f t="shared" si="35"/>
        <v>0</v>
      </c>
      <c r="Q60" s="173">
        <f t="shared" si="35"/>
        <v>0</v>
      </c>
      <c r="R60" s="173">
        <f t="shared" si="35"/>
        <v>35267.949999999997</v>
      </c>
      <c r="S60" s="173">
        <f t="shared" si="35"/>
        <v>2720818</v>
      </c>
      <c r="T60" s="173">
        <f t="shared" si="35"/>
        <v>62130.02</v>
      </c>
      <c r="V60" s="173">
        <f>BazaZaUpit[[#This Row],[IZVORNI PLAN ILI REBALANS ZA 2023. EUR]]-BazaZaUpit[[#This Row],[IZVORNI / TEKUĆI                           Plan za 2023.]]</f>
        <v>-52550</v>
      </c>
    </row>
    <row r="61" spans="1:24" s="30" customFormat="1" x14ac:dyDescent="0.25">
      <c r="A61" s="55">
        <v>451</v>
      </c>
      <c r="B61" s="56" t="s">
        <v>69</v>
      </c>
      <c r="C61" s="56"/>
      <c r="D61" s="56"/>
      <c r="E61" s="56"/>
      <c r="F61" s="56"/>
      <c r="G61" s="56"/>
      <c r="H61" s="56"/>
      <c r="I61" s="56"/>
      <c r="J61" s="172">
        <f t="shared" si="35"/>
        <v>596432</v>
      </c>
      <c r="K61" s="172">
        <f t="shared" si="35"/>
        <v>212642.97</v>
      </c>
      <c r="L61" s="172">
        <f t="shared" si="35"/>
        <v>2668268</v>
      </c>
      <c r="M61" s="172">
        <f t="shared" si="35"/>
        <v>362855</v>
      </c>
      <c r="N61" s="172">
        <f t="shared" si="35"/>
        <v>361496.28</v>
      </c>
      <c r="O61" s="172">
        <f t="shared" si="35"/>
        <v>6633500</v>
      </c>
      <c r="P61" s="172">
        <f t="shared" si="35"/>
        <v>0</v>
      </c>
      <c r="Q61" s="173">
        <f t="shared" si="35"/>
        <v>0</v>
      </c>
      <c r="R61" s="173">
        <f t="shared" si="35"/>
        <v>35267.949999999997</v>
      </c>
      <c r="S61" s="173">
        <f t="shared" si="35"/>
        <v>2720818</v>
      </c>
      <c r="T61" s="173">
        <f t="shared" si="35"/>
        <v>62130.02</v>
      </c>
      <c r="V61" s="173">
        <f>BazaZaUpit[[#This Row],[IZVORNI PLAN ILI REBALANS ZA 2023. EUR]]-BazaZaUpit[[#This Row],[IZVORNI / TEKUĆI                           Plan za 2023.]]</f>
        <v>-52550</v>
      </c>
    </row>
    <row r="62" spans="1:24" s="30" customFormat="1" x14ac:dyDescent="0.25">
      <c r="A62" s="8">
        <v>4511</v>
      </c>
      <c r="B62" s="4" t="s">
        <v>69</v>
      </c>
      <c r="C62" s="4"/>
      <c r="D62" s="4"/>
      <c r="E62" s="4"/>
      <c r="F62" s="4"/>
      <c r="G62" s="4"/>
      <c r="H62" s="4"/>
      <c r="I62" s="4"/>
      <c r="J62" s="176">
        <v>596432</v>
      </c>
      <c r="K62" s="176">
        <v>212642.97</v>
      </c>
      <c r="L62" s="176">
        <v>2668268</v>
      </c>
      <c r="M62" s="176">
        <v>362855</v>
      </c>
      <c r="N62" s="176">
        <v>361496.28</v>
      </c>
      <c r="O62" s="180">
        <v>6633500</v>
      </c>
      <c r="P62" s="180"/>
      <c r="Q62" s="181"/>
      <c r="R62" s="178">
        <v>35267.949999999997</v>
      </c>
      <c r="S62" s="179">
        <v>2720818</v>
      </c>
      <c r="T62" s="178">
        <v>62130.02</v>
      </c>
      <c r="V62" s="178">
        <f>BazaZaUpit[[#This Row],[IZVORNI PLAN ILI REBALANS ZA 2023. EUR]]-BazaZaUpit[[#This Row],[IZVORNI / TEKUĆI                           Plan za 2023.]]</f>
        <v>-52550</v>
      </c>
    </row>
    <row r="63" spans="1:24" s="30" customFormat="1" ht="60" x14ac:dyDescent="0.25">
      <c r="A63" s="35" t="s">
        <v>31</v>
      </c>
      <c r="B63" s="13" t="s">
        <v>37</v>
      </c>
      <c r="C63" s="13" t="s">
        <v>146</v>
      </c>
      <c r="D63" s="13" t="s">
        <v>120</v>
      </c>
      <c r="E63" s="13" t="s">
        <v>122</v>
      </c>
      <c r="F63" s="13" t="s">
        <v>272</v>
      </c>
      <c r="G63" s="13" t="s">
        <v>273</v>
      </c>
      <c r="H63" s="13"/>
      <c r="I63" s="13"/>
      <c r="J63" s="183">
        <f>SUM(J64+J78)</f>
        <v>199212</v>
      </c>
      <c r="K63" s="183">
        <f>SUM(K64+K78)</f>
        <v>0</v>
      </c>
      <c r="L63" s="183">
        <f>SUM(L64+L78)</f>
        <v>199212</v>
      </c>
      <c r="M63" s="183">
        <f>SUM(M64+M78)</f>
        <v>199212</v>
      </c>
      <c r="N63" s="183">
        <f t="shared" ref="N63:T63" si="36">SUM(N64+N78)</f>
        <v>134458.07999999999</v>
      </c>
      <c r="O63" s="183">
        <f t="shared" si="36"/>
        <v>156612</v>
      </c>
      <c r="P63" s="183">
        <f t="shared" si="36"/>
        <v>0</v>
      </c>
      <c r="Q63" s="183">
        <f t="shared" si="36"/>
        <v>0</v>
      </c>
      <c r="R63" s="183">
        <f t="shared" si="36"/>
        <v>0</v>
      </c>
      <c r="S63" s="183">
        <f t="shared" si="36"/>
        <v>190991</v>
      </c>
      <c r="T63" s="183">
        <f t="shared" si="36"/>
        <v>4645.3</v>
      </c>
      <c r="V63" s="183">
        <f>BazaZaUpit[[#This Row],[IZVORNI PLAN ILI REBALANS ZA 2023. EUR]]-BazaZaUpit[[#This Row],[IZVORNI / TEKUĆI                           Plan za 2023.]]</f>
        <v>8221</v>
      </c>
      <c r="X63" s="183">
        <v>64753.919999999998</v>
      </c>
    </row>
    <row r="64" spans="1:24" s="30" customFormat="1" x14ac:dyDescent="0.25">
      <c r="A64" s="52">
        <v>3</v>
      </c>
      <c r="B64" s="53" t="s">
        <v>113</v>
      </c>
      <c r="C64" s="56"/>
      <c r="D64" s="56"/>
      <c r="E64" s="56"/>
      <c r="F64" s="56"/>
      <c r="G64" s="56"/>
      <c r="H64" s="56"/>
      <c r="I64" s="56"/>
      <c r="J64" s="172">
        <f>SUM(J65+J68)</f>
        <v>199212</v>
      </c>
      <c r="K64" s="172">
        <f t="shared" ref="K64:L64" si="37">SUM(K65+K68)</f>
        <v>0</v>
      </c>
      <c r="L64" s="172">
        <f t="shared" si="37"/>
        <v>199212</v>
      </c>
      <c r="M64" s="172">
        <f t="shared" ref="M64" si="38">SUM(M65+M68)</f>
        <v>199212</v>
      </c>
      <c r="N64" s="172">
        <f t="shared" ref="N64" si="39">SUM(N65+N68)</f>
        <v>134458.07999999999</v>
      </c>
      <c r="O64" s="172">
        <f t="shared" ref="O64:T64" si="40">SUM(O68)</f>
        <v>151612</v>
      </c>
      <c r="P64" s="172">
        <f t="shared" si="40"/>
        <v>0</v>
      </c>
      <c r="Q64" s="172">
        <f t="shared" si="40"/>
        <v>0</v>
      </c>
      <c r="R64" s="172">
        <f t="shared" si="40"/>
        <v>0</v>
      </c>
      <c r="S64" s="172">
        <f t="shared" si="40"/>
        <v>184355</v>
      </c>
      <c r="T64" s="172">
        <f t="shared" si="40"/>
        <v>4645.3</v>
      </c>
      <c r="V64" s="172">
        <f>BazaZaUpit[[#This Row],[IZVORNI PLAN ILI REBALANS ZA 2023. EUR]]-BazaZaUpit[[#This Row],[IZVORNI / TEKUĆI                           Plan za 2023.]]</f>
        <v>14857</v>
      </c>
    </row>
    <row r="65" spans="1:22" s="30" customFormat="1" x14ac:dyDescent="0.25">
      <c r="A65" s="223">
        <v>31</v>
      </c>
      <c r="B65" s="224" t="s">
        <v>11</v>
      </c>
      <c r="C65" s="209"/>
      <c r="D65" s="224"/>
      <c r="E65" s="224"/>
      <c r="F65" s="225"/>
      <c r="G65" s="225"/>
      <c r="H65" s="225"/>
      <c r="I65" s="225"/>
      <c r="J65" s="227">
        <f>SUM(J66)</f>
        <v>39300</v>
      </c>
      <c r="K65" s="227">
        <f t="shared" ref="K65:L65" si="41">SUM(K66)</f>
        <v>0</v>
      </c>
      <c r="L65" s="227">
        <f t="shared" si="41"/>
        <v>39300</v>
      </c>
      <c r="M65" s="227">
        <f t="shared" ref="M65" si="42">SUM(M66)</f>
        <v>39300</v>
      </c>
      <c r="N65" s="227">
        <f t="shared" ref="N65" si="43">SUM(N66)</f>
        <v>39300</v>
      </c>
      <c r="O65" s="227"/>
      <c r="P65" s="227"/>
      <c r="Q65" s="309"/>
      <c r="R65" s="310"/>
      <c r="S65" s="310"/>
      <c r="T65" s="310"/>
      <c r="V65" s="173"/>
    </row>
    <row r="66" spans="1:22" s="30" customFormat="1" x14ac:dyDescent="0.25">
      <c r="A66" s="223">
        <v>312</v>
      </c>
      <c r="B66" s="224" t="s">
        <v>9</v>
      </c>
      <c r="C66" s="209"/>
      <c r="D66" s="224"/>
      <c r="E66" s="224"/>
      <c r="F66" s="225"/>
      <c r="G66" s="225"/>
      <c r="H66" s="225"/>
      <c r="I66" s="225"/>
      <c r="J66" s="227">
        <f>SUM(J67)</f>
        <v>39300</v>
      </c>
      <c r="K66" s="227">
        <f t="shared" ref="K66:L66" si="44">SUM(K67)</f>
        <v>0</v>
      </c>
      <c r="L66" s="227">
        <f t="shared" si="44"/>
        <v>39300</v>
      </c>
      <c r="M66" s="227">
        <f t="shared" ref="M66" si="45">SUM(M67)</f>
        <v>39300</v>
      </c>
      <c r="N66" s="227">
        <f t="shared" ref="N66" si="46">SUM(N67)</f>
        <v>39300</v>
      </c>
      <c r="O66" s="227"/>
      <c r="P66" s="227"/>
      <c r="Q66" s="309"/>
      <c r="R66" s="310"/>
      <c r="S66" s="310"/>
      <c r="T66" s="310"/>
      <c r="V66" s="173"/>
    </row>
    <row r="67" spans="1:22" s="30" customFormat="1" x14ac:dyDescent="0.25">
      <c r="A67" s="34">
        <v>3121</v>
      </c>
      <c r="B67" s="7" t="s">
        <v>9</v>
      </c>
      <c r="C67" s="7"/>
      <c r="D67" s="7"/>
      <c r="E67" s="7"/>
      <c r="F67" s="226"/>
      <c r="G67" s="226"/>
      <c r="H67" s="226"/>
      <c r="I67" s="226"/>
      <c r="J67" s="180">
        <v>39300</v>
      </c>
      <c r="K67" s="228"/>
      <c r="L67" s="180">
        <v>39300</v>
      </c>
      <c r="M67" s="180">
        <v>39300</v>
      </c>
      <c r="N67" s="228">
        <v>39300</v>
      </c>
      <c r="O67" s="180"/>
      <c r="P67" s="180"/>
      <c r="Q67" s="311"/>
      <c r="R67" s="184"/>
      <c r="S67" s="184"/>
      <c r="T67" s="184"/>
      <c r="V67" s="173"/>
    </row>
    <row r="68" spans="1:22" s="30" customFormat="1" x14ac:dyDescent="0.25">
      <c r="A68" s="55">
        <v>32</v>
      </c>
      <c r="B68" s="56" t="s">
        <v>21</v>
      </c>
      <c r="C68" s="56"/>
      <c r="D68" s="56"/>
      <c r="E68" s="56"/>
      <c r="F68" s="56"/>
      <c r="G68" s="56"/>
      <c r="H68" s="56"/>
      <c r="I68" s="56"/>
      <c r="J68" s="172">
        <f>SUM(J69+J71+J73+J76)</f>
        <v>159912</v>
      </c>
      <c r="K68" s="172">
        <f>SUM(K69+K71+K73+K76)</f>
        <v>0</v>
      </c>
      <c r="L68" s="172">
        <f t="shared" ref="L68:P68" si="47">SUM(L69+L71+L73+L76)</f>
        <v>159912</v>
      </c>
      <c r="M68" s="172">
        <f t="shared" si="47"/>
        <v>159912</v>
      </c>
      <c r="N68" s="172">
        <f t="shared" si="47"/>
        <v>95158.079999999987</v>
      </c>
      <c r="O68" s="172">
        <f>SUM(O69+O71+O73+O76)</f>
        <v>151612</v>
      </c>
      <c r="P68" s="172">
        <f t="shared" si="47"/>
        <v>0</v>
      </c>
      <c r="Q68" s="173">
        <f t="shared" ref="Q68:T68" si="48">SUM(Q69+Q71+Q73+Q76)</f>
        <v>0</v>
      </c>
      <c r="R68" s="173">
        <f t="shared" si="48"/>
        <v>0</v>
      </c>
      <c r="S68" s="173">
        <f t="shared" si="48"/>
        <v>184355</v>
      </c>
      <c r="T68" s="173">
        <f t="shared" si="48"/>
        <v>4645.3</v>
      </c>
      <c r="V68" s="173">
        <f>BazaZaUpit[[#This Row],[IZVORNI PLAN ILI REBALANS ZA 2023. EUR]]-BazaZaUpit[[#This Row],[IZVORNI / TEKUĆI                           Plan za 2023.]]</f>
        <v>-24443</v>
      </c>
    </row>
    <row r="69" spans="1:22" s="36" customFormat="1" x14ac:dyDescent="0.25">
      <c r="A69" s="55">
        <v>321</v>
      </c>
      <c r="B69" s="56" t="s">
        <v>13</v>
      </c>
      <c r="C69" s="56"/>
      <c r="D69" s="56"/>
      <c r="E69" s="56"/>
      <c r="F69" s="56"/>
      <c r="G69" s="56"/>
      <c r="H69" s="56"/>
      <c r="I69" s="56"/>
      <c r="J69" s="172">
        <f>SUM(J70)</f>
        <v>63440</v>
      </c>
      <c r="K69" s="172">
        <f>SUM(K70)</f>
        <v>0</v>
      </c>
      <c r="L69" s="174">
        <f>SUM(L70)</f>
        <v>63440</v>
      </c>
      <c r="M69" s="174">
        <f t="shared" ref="M69:N69" si="49">SUM(M70)</f>
        <v>63440</v>
      </c>
      <c r="N69" s="174">
        <f t="shared" si="49"/>
        <v>41048.269999999997</v>
      </c>
      <c r="O69" s="174">
        <f t="shared" ref="O69:T69" si="50">SUM(O70)</f>
        <v>100412</v>
      </c>
      <c r="P69" s="174">
        <f t="shared" si="50"/>
        <v>0</v>
      </c>
      <c r="Q69" s="174">
        <f t="shared" si="50"/>
        <v>0</v>
      </c>
      <c r="R69" s="174">
        <f t="shared" si="50"/>
        <v>0</v>
      </c>
      <c r="S69" s="174">
        <f t="shared" si="50"/>
        <v>127083</v>
      </c>
      <c r="T69" s="174">
        <f t="shared" si="50"/>
        <v>0</v>
      </c>
      <c r="V69" s="174">
        <f>BazaZaUpit[[#This Row],[IZVORNI PLAN ILI REBALANS ZA 2023. EUR]]-BazaZaUpit[[#This Row],[IZVORNI / TEKUĆI                           Plan za 2023.]]</f>
        <v>-63643</v>
      </c>
    </row>
    <row r="70" spans="1:22" s="37" customFormat="1" x14ac:dyDescent="0.25">
      <c r="A70" s="34">
        <v>3211</v>
      </c>
      <c r="B70" s="7" t="s">
        <v>12</v>
      </c>
      <c r="C70" s="7"/>
      <c r="D70" s="7"/>
      <c r="E70" s="7"/>
      <c r="F70" s="7"/>
      <c r="G70" s="7"/>
      <c r="H70" s="7"/>
      <c r="I70" s="7"/>
      <c r="J70" s="176">
        <v>63440</v>
      </c>
      <c r="K70" s="176"/>
      <c r="L70" s="176">
        <v>63440</v>
      </c>
      <c r="M70" s="176">
        <v>63440</v>
      </c>
      <c r="N70" s="176">
        <v>41048.269999999997</v>
      </c>
      <c r="O70" s="176">
        <v>100412</v>
      </c>
      <c r="P70" s="176">
        <v>0</v>
      </c>
      <c r="Q70" s="177">
        <v>0</v>
      </c>
      <c r="R70" s="184"/>
      <c r="S70" s="185">
        <v>127083</v>
      </c>
      <c r="T70" s="184"/>
      <c r="V70" s="184">
        <f>BazaZaUpit[[#This Row],[IZVORNI PLAN ILI REBALANS ZA 2023. EUR]]-BazaZaUpit[[#This Row],[IZVORNI / TEKUĆI                           Plan za 2023.]]</f>
        <v>-63643</v>
      </c>
    </row>
    <row r="71" spans="1:22" s="30" customFormat="1" x14ac:dyDescent="0.25">
      <c r="A71" s="55">
        <v>322</v>
      </c>
      <c r="B71" s="56" t="s">
        <v>15</v>
      </c>
      <c r="C71" s="56"/>
      <c r="D71" s="56"/>
      <c r="E71" s="56"/>
      <c r="F71" s="56"/>
      <c r="G71" s="56"/>
      <c r="H71" s="56"/>
      <c r="I71" s="56"/>
      <c r="J71" s="172">
        <f t="shared" ref="J71:T71" si="51">SUM(J72)</f>
        <v>0</v>
      </c>
      <c r="K71" s="172">
        <f t="shared" si="51"/>
        <v>0</v>
      </c>
      <c r="L71" s="174">
        <f t="shared" si="51"/>
        <v>0</v>
      </c>
      <c r="M71" s="174">
        <f t="shared" si="51"/>
        <v>0</v>
      </c>
      <c r="N71" s="174">
        <f t="shared" si="51"/>
        <v>0</v>
      </c>
      <c r="O71" s="174">
        <f t="shared" si="51"/>
        <v>0</v>
      </c>
      <c r="P71" s="174">
        <f t="shared" si="51"/>
        <v>0</v>
      </c>
      <c r="Q71" s="175">
        <f t="shared" si="51"/>
        <v>0</v>
      </c>
      <c r="R71" s="175">
        <f t="shared" si="51"/>
        <v>0</v>
      </c>
      <c r="S71" s="175">
        <f t="shared" si="51"/>
        <v>0</v>
      </c>
      <c r="T71" s="175">
        <f t="shared" si="51"/>
        <v>0</v>
      </c>
      <c r="V71" s="175">
        <f>BazaZaUpit[[#This Row],[IZVORNI PLAN ILI REBALANS ZA 2023. EUR]]-BazaZaUpit[[#This Row],[IZVORNI / TEKUĆI                           Plan za 2023.]]</f>
        <v>0</v>
      </c>
    </row>
    <row r="72" spans="1:22" s="30" customFormat="1" x14ac:dyDescent="0.25">
      <c r="A72" s="34">
        <v>3222</v>
      </c>
      <c r="B72" s="7" t="s">
        <v>41</v>
      </c>
      <c r="C72" s="7"/>
      <c r="D72" s="7"/>
      <c r="E72" s="7"/>
      <c r="F72" s="7"/>
      <c r="G72" s="7"/>
      <c r="H72" s="7"/>
      <c r="I72" s="7"/>
      <c r="J72" s="176"/>
      <c r="K72" s="176"/>
      <c r="L72" s="176"/>
      <c r="M72" s="176"/>
      <c r="N72" s="176"/>
      <c r="O72" s="176">
        <v>0</v>
      </c>
      <c r="P72" s="176">
        <v>0</v>
      </c>
      <c r="Q72" s="177">
        <v>0</v>
      </c>
      <c r="R72" s="178"/>
      <c r="S72" s="179"/>
      <c r="T72" s="178"/>
      <c r="V72" s="178">
        <f>BazaZaUpit[[#This Row],[IZVORNI PLAN ILI REBALANS ZA 2023. EUR]]-BazaZaUpit[[#This Row],[IZVORNI / TEKUĆI                           Plan za 2023.]]</f>
        <v>0</v>
      </c>
    </row>
    <row r="73" spans="1:22" s="30" customFormat="1" x14ac:dyDescent="0.25">
      <c r="A73" s="55">
        <v>323</v>
      </c>
      <c r="B73" s="56" t="s">
        <v>17</v>
      </c>
      <c r="C73" s="56"/>
      <c r="D73" s="56"/>
      <c r="E73" s="56"/>
      <c r="F73" s="56"/>
      <c r="G73" s="56"/>
      <c r="H73" s="56"/>
      <c r="I73" s="56"/>
      <c r="J73" s="172">
        <f>SUM(J74:J75)</f>
        <v>56472</v>
      </c>
      <c r="K73" s="172">
        <f>SUM(K74:K75)</f>
        <v>0</v>
      </c>
      <c r="L73" s="172">
        <f t="shared" ref="L73:P73" si="52">SUM(L74:L75)</f>
        <v>56472</v>
      </c>
      <c r="M73" s="172">
        <f t="shared" si="52"/>
        <v>56472</v>
      </c>
      <c r="N73" s="172">
        <f t="shared" si="52"/>
        <v>24587.309999999998</v>
      </c>
      <c r="O73" s="172">
        <f t="shared" si="52"/>
        <v>34200</v>
      </c>
      <c r="P73" s="172">
        <f t="shared" si="52"/>
        <v>0</v>
      </c>
      <c r="Q73" s="173">
        <f t="shared" ref="Q73:T73" si="53">SUM(Q74:Q75)</f>
        <v>0</v>
      </c>
      <c r="R73" s="173">
        <f t="shared" si="53"/>
        <v>0</v>
      </c>
      <c r="S73" s="173">
        <f t="shared" si="53"/>
        <v>39672</v>
      </c>
      <c r="T73" s="173">
        <f t="shared" si="53"/>
        <v>4645.3</v>
      </c>
      <c r="V73" s="173">
        <f>BazaZaUpit[[#This Row],[IZVORNI PLAN ILI REBALANS ZA 2023. EUR]]-BazaZaUpit[[#This Row],[IZVORNI / TEKUĆI                           Plan za 2023.]]</f>
        <v>16800</v>
      </c>
    </row>
    <row r="74" spans="1:22" s="30" customFormat="1" x14ac:dyDescent="0.25">
      <c r="A74" s="34">
        <v>3231</v>
      </c>
      <c r="B74" s="7" t="s">
        <v>114</v>
      </c>
      <c r="C74" s="7"/>
      <c r="D74" s="7"/>
      <c r="E74" s="7"/>
      <c r="F74" s="7"/>
      <c r="G74" s="7"/>
      <c r="H74" s="7"/>
      <c r="I74" s="7"/>
      <c r="J74" s="176">
        <v>30000</v>
      </c>
      <c r="K74" s="176"/>
      <c r="L74" s="176">
        <v>30000</v>
      </c>
      <c r="M74" s="176">
        <v>30000</v>
      </c>
      <c r="N74" s="176">
        <v>16195</v>
      </c>
      <c r="O74" s="176">
        <v>13200</v>
      </c>
      <c r="P74" s="176">
        <v>0</v>
      </c>
      <c r="Q74" s="177">
        <v>0</v>
      </c>
      <c r="R74" s="178"/>
      <c r="S74" s="179">
        <v>13200</v>
      </c>
      <c r="T74" s="178"/>
      <c r="V74" s="178">
        <f>BazaZaUpit[[#This Row],[IZVORNI PLAN ILI REBALANS ZA 2023. EUR]]-BazaZaUpit[[#This Row],[IZVORNI / TEKUĆI                           Plan za 2023.]]</f>
        <v>16800</v>
      </c>
    </row>
    <row r="75" spans="1:22" s="30" customFormat="1" x14ac:dyDescent="0.25">
      <c r="A75" s="34">
        <v>3237</v>
      </c>
      <c r="B75" s="7" t="s">
        <v>70</v>
      </c>
      <c r="C75" s="7"/>
      <c r="D75" s="7"/>
      <c r="E75" s="7"/>
      <c r="F75" s="7"/>
      <c r="G75" s="7"/>
      <c r="H75" s="7"/>
      <c r="I75" s="7"/>
      <c r="J75" s="176">
        <v>26472</v>
      </c>
      <c r="K75" s="176"/>
      <c r="L75" s="176">
        <v>26472</v>
      </c>
      <c r="M75" s="176">
        <v>26472</v>
      </c>
      <c r="N75" s="176">
        <v>8392.31</v>
      </c>
      <c r="O75" s="176">
        <v>21000</v>
      </c>
      <c r="P75" s="176">
        <v>0</v>
      </c>
      <c r="Q75" s="177">
        <v>0</v>
      </c>
      <c r="R75" s="178"/>
      <c r="S75" s="179">
        <v>26472</v>
      </c>
      <c r="T75" s="178">
        <v>4645.3</v>
      </c>
      <c r="V75" s="178">
        <f>BazaZaUpit[[#This Row],[IZVORNI PLAN ILI REBALANS ZA 2023. EUR]]-BazaZaUpit[[#This Row],[IZVORNI / TEKUĆI                           Plan za 2023.]]</f>
        <v>0</v>
      </c>
    </row>
    <row r="76" spans="1:22" s="30" customFormat="1" x14ac:dyDescent="0.25">
      <c r="A76" s="55">
        <v>329</v>
      </c>
      <c r="B76" s="56" t="s">
        <v>20</v>
      </c>
      <c r="C76" s="56"/>
      <c r="D76" s="56"/>
      <c r="E76" s="56"/>
      <c r="F76" s="56"/>
      <c r="G76" s="56"/>
      <c r="H76" s="56"/>
      <c r="I76" s="56"/>
      <c r="J76" s="172">
        <f>SUM(J77)</f>
        <v>40000</v>
      </c>
      <c r="K76" s="172">
        <f>SUM(K77)</f>
        <v>0</v>
      </c>
      <c r="L76" s="172">
        <f t="shared" ref="L76:T76" si="54">SUM(L77)</f>
        <v>40000</v>
      </c>
      <c r="M76" s="172">
        <f t="shared" si="54"/>
        <v>40000</v>
      </c>
      <c r="N76" s="172">
        <f t="shared" si="54"/>
        <v>29522.5</v>
      </c>
      <c r="O76" s="172">
        <f t="shared" si="54"/>
        <v>17000</v>
      </c>
      <c r="P76" s="172">
        <f t="shared" si="54"/>
        <v>0</v>
      </c>
      <c r="Q76" s="172">
        <f t="shared" si="54"/>
        <v>0</v>
      </c>
      <c r="R76" s="172">
        <f t="shared" si="54"/>
        <v>0</v>
      </c>
      <c r="S76" s="172">
        <f t="shared" si="54"/>
        <v>17600</v>
      </c>
      <c r="T76" s="172">
        <f t="shared" si="54"/>
        <v>0</v>
      </c>
      <c r="V76" s="172">
        <f>BazaZaUpit[[#This Row],[IZVORNI PLAN ILI REBALANS ZA 2023. EUR]]-BazaZaUpit[[#This Row],[IZVORNI / TEKUĆI                           Plan za 2023.]]</f>
        <v>22400</v>
      </c>
    </row>
    <row r="77" spans="1:22" s="30" customFormat="1" x14ac:dyDescent="0.25">
      <c r="A77" s="34">
        <v>3293</v>
      </c>
      <c r="B77" s="7" t="s">
        <v>19</v>
      </c>
      <c r="C77" s="7"/>
      <c r="D77" s="7"/>
      <c r="E77" s="7"/>
      <c r="F77" s="7"/>
      <c r="G77" s="7"/>
      <c r="H77" s="7"/>
      <c r="I77" s="7"/>
      <c r="J77" s="176">
        <v>40000</v>
      </c>
      <c r="K77" s="176"/>
      <c r="L77" s="176">
        <v>40000</v>
      </c>
      <c r="M77" s="176">
        <v>40000</v>
      </c>
      <c r="N77" s="176">
        <v>29522.5</v>
      </c>
      <c r="O77" s="176">
        <v>17000</v>
      </c>
      <c r="P77" s="176">
        <v>0</v>
      </c>
      <c r="Q77" s="177">
        <v>0</v>
      </c>
      <c r="R77" s="178"/>
      <c r="S77" s="179">
        <v>17600</v>
      </c>
      <c r="T77" s="178"/>
      <c r="V77" s="178">
        <f>BazaZaUpit[[#This Row],[IZVORNI PLAN ILI REBALANS ZA 2023. EUR]]-BazaZaUpit[[#This Row],[IZVORNI / TEKUĆI                           Plan za 2023.]]</f>
        <v>22400</v>
      </c>
    </row>
    <row r="78" spans="1:22" s="30" customFormat="1" x14ac:dyDescent="0.25">
      <c r="A78" s="52">
        <v>4</v>
      </c>
      <c r="B78" s="53" t="s">
        <v>112</v>
      </c>
      <c r="C78" s="53"/>
      <c r="D78" s="53"/>
      <c r="E78" s="53"/>
      <c r="F78" s="53"/>
      <c r="G78" s="53"/>
      <c r="H78" s="53"/>
      <c r="I78" s="53"/>
      <c r="J78" s="170">
        <f>SUM(J79)</f>
        <v>0</v>
      </c>
      <c r="K78" s="170">
        <f>SUM(K79)</f>
        <v>0</v>
      </c>
      <c r="L78" s="170">
        <f t="shared" ref="L78:T80" si="55">SUM(L79)</f>
        <v>0</v>
      </c>
      <c r="M78" s="170">
        <f t="shared" si="55"/>
        <v>0</v>
      </c>
      <c r="N78" s="170">
        <f t="shared" si="55"/>
        <v>0</v>
      </c>
      <c r="O78" s="170">
        <f t="shared" si="55"/>
        <v>5000</v>
      </c>
      <c r="P78" s="170">
        <f t="shared" si="55"/>
        <v>0</v>
      </c>
      <c r="Q78" s="170">
        <f t="shared" si="55"/>
        <v>0</v>
      </c>
      <c r="R78" s="170">
        <f t="shared" si="55"/>
        <v>0</v>
      </c>
      <c r="S78" s="170">
        <f t="shared" si="55"/>
        <v>6636</v>
      </c>
      <c r="T78" s="170">
        <f t="shared" si="55"/>
        <v>0</v>
      </c>
      <c r="V78" s="170">
        <f>BazaZaUpit[[#This Row],[IZVORNI PLAN ILI REBALANS ZA 2023. EUR]]-BazaZaUpit[[#This Row],[IZVORNI / TEKUĆI                           Plan za 2023.]]</f>
        <v>-6636</v>
      </c>
    </row>
    <row r="79" spans="1:22" s="30" customFormat="1" x14ac:dyDescent="0.25">
      <c r="A79" s="55">
        <v>42</v>
      </c>
      <c r="B79" s="56" t="s">
        <v>26</v>
      </c>
      <c r="C79" s="56"/>
      <c r="D79" s="56"/>
      <c r="E79" s="56"/>
      <c r="F79" s="56"/>
      <c r="G79" s="56"/>
      <c r="H79" s="56"/>
      <c r="I79" s="56"/>
      <c r="J79" s="172">
        <v>0</v>
      </c>
      <c r="K79" s="172">
        <v>0</v>
      </c>
      <c r="L79" s="174">
        <f>SUM(L80)</f>
        <v>0</v>
      </c>
      <c r="M79" s="174">
        <f t="shared" si="55"/>
        <v>0</v>
      </c>
      <c r="N79" s="174">
        <f t="shared" si="55"/>
        <v>0</v>
      </c>
      <c r="O79" s="174">
        <f t="shared" si="55"/>
        <v>5000</v>
      </c>
      <c r="P79" s="174">
        <f t="shared" si="55"/>
        <v>0</v>
      </c>
      <c r="Q79" s="174">
        <f t="shared" si="55"/>
        <v>0</v>
      </c>
      <c r="R79" s="174">
        <f t="shared" si="55"/>
        <v>0</v>
      </c>
      <c r="S79" s="174">
        <f t="shared" si="55"/>
        <v>6636</v>
      </c>
      <c r="T79" s="174">
        <f t="shared" si="55"/>
        <v>0</v>
      </c>
      <c r="V79" s="174">
        <f>BazaZaUpit[[#This Row],[IZVORNI PLAN ILI REBALANS ZA 2023. EUR]]-BazaZaUpit[[#This Row],[IZVORNI / TEKUĆI                           Plan za 2023.]]</f>
        <v>-6636</v>
      </c>
    </row>
    <row r="80" spans="1:22" s="30" customFormat="1" x14ac:dyDescent="0.25">
      <c r="A80" s="55">
        <v>422</v>
      </c>
      <c r="B80" s="56" t="s">
        <v>25</v>
      </c>
      <c r="C80" s="56"/>
      <c r="D80" s="56"/>
      <c r="E80" s="56"/>
      <c r="F80" s="56"/>
      <c r="G80" s="56"/>
      <c r="H80" s="56"/>
      <c r="I80" s="56"/>
      <c r="J80" s="172">
        <v>0</v>
      </c>
      <c r="K80" s="172">
        <v>0</v>
      </c>
      <c r="L80" s="174">
        <f>SUM(L81)</f>
        <v>0</v>
      </c>
      <c r="M80" s="174">
        <f t="shared" si="55"/>
        <v>0</v>
      </c>
      <c r="N80" s="174">
        <f t="shared" si="55"/>
        <v>0</v>
      </c>
      <c r="O80" s="174">
        <f t="shared" ref="O80:T80" si="56">SUM(O81)</f>
        <v>5000</v>
      </c>
      <c r="P80" s="174">
        <f t="shared" si="56"/>
        <v>0</v>
      </c>
      <c r="Q80" s="174">
        <f t="shared" si="56"/>
        <v>0</v>
      </c>
      <c r="R80" s="174">
        <f t="shared" si="56"/>
        <v>0</v>
      </c>
      <c r="S80" s="174">
        <f t="shared" si="56"/>
        <v>6636</v>
      </c>
      <c r="T80" s="174">
        <f t="shared" si="56"/>
        <v>0</v>
      </c>
      <c r="V80" s="174">
        <f>BazaZaUpit[[#This Row],[IZVORNI PLAN ILI REBALANS ZA 2023. EUR]]-BazaZaUpit[[#This Row],[IZVORNI / TEKUĆI                           Plan za 2023.]]</f>
        <v>-6636</v>
      </c>
    </row>
    <row r="81" spans="1:22" s="30" customFormat="1" x14ac:dyDescent="0.25">
      <c r="A81" s="34">
        <v>4222</v>
      </c>
      <c r="B81" s="7" t="s">
        <v>110</v>
      </c>
      <c r="C81" s="7"/>
      <c r="D81" s="7"/>
      <c r="E81" s="7"/>
      <c r="F81" s="7"/>
      <c r="G81" s="7"/>
      <c r="H81" s="7"/>
      <c r="I81" s="7"/>
      <c r="J81" s="176">
        <v>0</v>
      </c>
      <c r="K81" s="176"/>
      <c r="L81" s="176"/>
      <c r="M81" s="176"/>
      <c r="N81" s="176"/>
      <c r="O81" s="176">
        <v>5000</v>
      </c>
      <c r="P81" s="176">
        <v>0</v>
      </c>
      <c r="Q81" s="177">
        <v>0</v>
      </c>
      <c r="R81" s="178"/>
      <c r="S81" s="179">
        <v>6636</v>
      </c>
      <c r="T81" s="178"/>
      <c r="V81" s="178">
        <f>BazaZaUpit[[#This Row],[IZVORNI PLAN ILI REBALANS ZA 2023. EUR]]-BazaZaUpit[[#This Row],[IZVORNI / TEKUĆI                           Plan za 2023.]]</f>
        <v>-6636</v>
      </c>
    </row>
    <row r="82" spans="1:22" s="30" customFormat="1" ht="48" x14ac:dyDescent="0.25">
      <c r="A82" s="38" t="s">
        <v>98</v>
      </c>
      <c r="B82" s="10" t="s">
        <v>99</v>
      </c>
      <c r="C82" s="10" t="s">
        <v>147</v>
      </c>
      <c r="D82" s="10" t="s">
        <v>120</v>
      </c>
      <c r="E82" s="10" t="s">
        <v>123</v>
      </c>
      <c r="F82" s="10" t="s">
        <v>274</v>
      </c>
      <c r="G82" s="10" t="s">
        <v>275</v>
      </c>
      <c r="H82" s="10"/>
      <c r="I82" s="10"/>
      <c r="J82" s="186">
        <f t="shared" ref="J82:T85" si="57">SUM(J83)</f>
        <v>1354430</v>
      </c>
      <c r="K82" s="186">
        <f t="shared" si="57"/>
        <v>889581.37</v>
      </c>
      <c r="L82" s="186">
        <f t="shared" si="57"/>
        <v>918207</v>
      </c>
      <c r="M82" s="186">
        <f t="shared" si="57"/>
        <v>357798</v>
      </c>
      <c r="N82" s="186">
        <f t="shared" si="57"/>
        <v>357716.99</v>
      </c>
      <c r="O82" s="186">
        <f t="shared" si="57"/>
        <v>0</v>
      </c>
      <c r="P82" s="186">
        <f t="shared" si="57"/>
        <v>0</v>
      </c>
      <c r="Q82" s="187">
        <f t="shared" si="57"/>
        <v>0</v>
      </c>
      <c r="R82" s="187">
        <f t="shared" si="57"/>
        <v>271407.38</v>
      </c>
      <c r="S82" s="187">
        <f t="shared" si="57"/>
        <v>918207</v>
      </c>
      <c r="T82" s="187">
        <f t="shared" si="57"/>
        <v>357797.18</v>
      </c>
      <c r="V82" s="187">
        <f>BazaZaUpit[[#This Row],[IZVORNI PLAN ILI REBALANS ZA 2023. EUR]]-BazaZaUpit[[#This Row],[IZVORNI / TEKUĆI                           Plan za 2023.]]</f>
        <v>0</v>
      </c>
    </row>
    <row r="83" spans="1:22" s="30" customFormat="1" x14ac:dyDescent="0.25">
      <c r="A83" s="52">
        <v>4</v>
      </c>
      <c r="B83" s="53" t="s">
        <v>112</v>
      </c>
      <c r="C83" s="53"/>
      <c r="D83" s="53"/>
      <c r="E83" s="53"/>
      <c r="F83" s="53"/>
      <c r="G83" s="53"/>
      <c r="H83" s="53"/>
      <c r="I83" s="53"/>
      <c r="J83" s="170">
        <f t="shared" si="57"/>
        <v>1354430</v>
      </c>
      <c r="K83" s="170">
        <f t="shared" si="57"/>
        <v>889581.37</v>
      </c>
      <c r="L83" s="170">
        <f t="shared" si="57"/>
        <v>918207</v>
      </c>
      <c r="M83" s="170">
        <f t="shared" si="57"/>
        <v>357798</v>
      </c>
      <c r="N83" s="170">
        <f t="shared" si="57"/>
        <v>357716.99</v>
      </c>
      <c r="O83" s="170">
        <f t="shared" si="57"/>
        <v>0</v>
      </c>
      <c r="P83" s="170">
        <f t="shared" si="57"/>
        <v>0</v>
      </c>
      <c r="Q83" s="171">
        <f t="shared" si="57"/>
        <v>0</v>
      </c>
      <c r="R83" s="171">
        <f t="shared" si="57"/>
        <v>271407.38</v>
      </c>
      <c r="S83" s="171">
        <f t="shared" si="57"/>
        <v>918207</v>
      </c>
      <c r="T83" s="171">
        <f t="shared" si="57"/>
        <v>357797.18</v>
      </c>
      <c r="V83" s="171">
        <f>BazaZaUpit[[#This Row],[IZVORNI PLAN ILI REBALANS ZA 2023. EUR]]-BazaZaUpit[[#This Row],[IZVORNI / TEKUĆI                           Plan za 2023.]]</f>
        <v>0</v>
      </c>
    </row>
    <row r="84" spans="1:22" s="30" customFormat="1" ht="24" x14ac:dyDescent="0.25">
      <c r="A84" s="55">
        <v>45</v>
      </c>
      <c r="B84" s="56" t="s">
        <v>100</v>
      </c>
      <c r="C84" s="56"/>
      <c r="D84" s="56"/>
      <c r="E84" s="56"/>
      <c r="F84" s="56"/>
      <c r="G84" s="56"/>
      <c r="H84" s="56"/>
      <c r="I84" s="56"/>
      <c r="J84" s="172">
        <f t="shared" si="57"/>
        <v>1354430</v>
      </c>
      <c r="K84" s="172">
        <f t="shared" si="57"/>
        <v>889581.37</v>
      </c>
      <c r="L84" s="172">
        <f t="shared" si="57"/>
        <v>918207</v>
      </c>
      <c r="M84" s="172">
        <f t="shared" si="57"/>
        <v>357798</v>
      </c>
      <c r="N84" s="172">
        <f t="shared" si="57"/>
        <v>357716.99</v>
      </c>
      <c r="O84" s="172">
        <f t="shared" si="57"/>
        <v>0</v>
      </c>
      <c r="P84" s="172">
        <f t="shared" si="57"/>
        <v>0</v>
      </c>
      <c r="Q84" s="173">
        <f t="shared" si="57"/>
        <v>0</v>
      </c>
      <c r="R84" s="173">
        <f t="shared" si="57"/>
        <v>271407.38</v>
      </c>
      <c r="S84" s="173">
        <f t="shared" si="57"/>
        <v>918207</v>
      </c>
      <c r="T84" s="173">
        <f t="shared" si="57"/>
        <v>357797.18</v>
      </c>
      <c r="V84" s="173">
        <f>BazaZaUpit[[#This Row],[IZVORNI PLAN ILI REBALANS ZA 2023. EUR]]-BazaZaUpit[[#This Row],[IZVORNI / TEKUĆI                           Plan za 2023.]]</f>
        <v>0</v>
      </c>
    </row>
    <row r="85" spans="1:22" s="30" customFormat="1" x14ac:dyDescent="0.25">
      <c r="A85" s="55">
        <v>451</v>
      </c>
      <c r="B85" s="56" t="s">
        <v>69</v>
      </c>
      <c r="C85" s="56"/>
      <c r="D85" s="56"/>
      <c r="E85" s="56"/>
      <c r="F85" s="56"/>
      <c r="G85" s="56"/>
      <c r="H85" s="56"/>
      <c r="I85" s="56"/>
      <c r="J85" s="172">
        <f t="shared" si="57"/>
        <v>1354430</v>
      </c>
      <c r="K85" s="172">
        <f t="shared" si="57"/>
        <v>889581.37</v>
      </c>
      <c r="L85" s="172">
        <f t="shared" si="57"/>
        <v>918207</v>
      </c>
      <c r="M85" s="172">
        <f t="shared" si="57"/>
        <v>357798</v>
      </c>
      <c r="N85" s="172">
        <f t="shared" si="57"/>
        <v>357716.99</v>
      </c>
      <c r="O85" s="172">
        <f t="shared" si="57"/>
        <v>0</v>
      </c>
      <c r="P85" s="172">
        <f t="shared" si="57"/>
        <v>0</v>
      </c>
      <c r="Q85" s="173">
        <f t="shared" si="57"/>
        <v>0</v>
      </c>
      <c r="R85" s="173">
        <f t="shared" si="57"/>
        <v>271407.38</v>
      </c>
      <c r="S85" s="173">
        <f t="shared" si="57"/>
        <v>918207</v>
      </c>
      <c r="T85" s="173">
        <f t="shared" si="57"/>
        <v>357797.18</v>
      </c>
      <c r="V85" s="173">
        <f>BazaZaUpit[[#This Row],[IZVORNI PLAN ILI REBALANS ZA 2023. EUR]]-BazaZaUpit[[#This Row],[IZVORNI / TEKUĆI                           Plan za 2023.]]</f>
        <v>0</v>
      </c>
    </row>
    <row r="86" spans="1:22" x14ac:dyDescent="0.25">
      <c r="A86" s="34">
        <v>4511</v>
      </c>
      <c r="B86" s="7" t="s">
        <v>69</v>
      </c>
      <c r="C86" s="7"/>
      <c r="D86" s="7"/>
      <c r="E86" s="7"/>
      <c r="F86" s="7"/>
      <c r="G86" s="7"/>
      <c r="H86" s="7"/>
      <c r="I86" s="7"/>
      <c r="J86" s="176">
        <v>1354430</v>
      </c>
      <c r="K86" s="176">
        <v>889581.37</v>
      </c>
      <c r="L86" s="176">
        <v>918207</v>
      </c>
      <c r="M86" s="176">
        <v>357798</v>
      </c>
      <c r="N86" s="176">
        <v>357716.99</v>
      </c>
      <c r="O86" s="176"/>
      <c r="P86" s="176"/>
      <c r="Q86" s="177"/>
      <c r="R86" s="178">
        <v>271407.38</v>
      </c>
      <c r="S86" s="179">
        <v>918207</v>
      </c>
      <c r="T86" s="178">
        <v>357797.18</v>
      </c>
      <c r="V86" s="178">
        <f>BazaZaUpit[[#This Row],[IZVORNI PLAN ILI REBALANS ZA 2023. EUR]]-BazaZaUpit[[#This Row],[IZVORNI / TEKUĆI                           Plan za 2023.]]</f>
        <v>0</v>
      </c>
    </row>
    <row r="87" spans="1:22" s="30" customFormat="1" x14ac:dyDescent="0.25">
      <c r="A87" s="29" t="s">
        <v>5</v>
      </c>
      <c r="B87" s="11" t="s">
        <v>36</v>
      </c>
      <c r="C87" s="11"/>
      <c r="D87" s="11"/>
      <c r="E87" s="11"/>
      <c r="F87" s="11"/>
      <c r="G87" s="11"/>
      <c r="H87" s="11"/>
      <c r="I87" s="11"/>
      <c r="J87" s="166">
        <f t="shared" ref="J87:P87" si="58">SUM(J88+J103)</f>
        <v>233594</v>
      </c>
      <c r="K87" s="166">
        <f t="shared" si="58"/>
        <v>168046.03999999998</v>
      </c>
      <c r="L87" s="166">
        <f t="shared" si="58"/>
        <v>327889</v>
      </c>
      <c r="M87" s="166">
        <f t="shared" si="58"/>
        <v>312889</v>
      </c>
      <c r="N87" s="166">
        <f t="shared" si="58"/>
        <v>292068.94</v>
      </c>
      <c r="O87" s="166">
        <f t="shared" si="58"/>
        <v>235290</v>
      </c>
      <c r="P87" s="166">
        <f t="shared" si="58"/>
        <v>248390</v>
      </c>
      <c r="Q87" s="167">
        <f t="shared" ref="Q87" si="59">SUM(Q88+Q103)</f>
        <v>618690</v>
      </c>
      <c r="R87" s="167">
        <f>SUM(R88+R103)</f>
        <v>49098.99</v>
      </c>
      <c r="S87" s="167">
        <f t="shared" ref="S87:T87" si="60">SUM(S88+S103)</f>
        <v>355450</v>
      </c>
      <c r="T87" s="167">
        <f t="shared" si="60"/>
        <v>160817.73000000001</v>
      </c>
      <c r="V87" s="167">
        <f>BazaZaUpit[[#This Row],[IZVORNI PLAN ILI REBALANS ZA 2023. EUR]]-BazaZaUpit[[#This Row],[IZVORNI / TEKUĆI                           Plan za 2023.]]</f>
        <v>-27561</v>
      </c>
    </row>
    <row r="88" spans="1:22" s="30" customFormat="1" ht="84" x14ac:dyDescent="0.25">
      <c r="A88" s="32" t="s">
        <v>30</v>
      </c>
      <c r="B88" s="12" t="s">
        <v>35</v>
      </c>
      <c r="C88" s="12" t="s">
        <v>145</v>
      </c>
      <c r="D88" s="12" t="s">
        <v>120</v>
      </c>
      <c r="E88" s="12" t="s">
        <v>121</v>
      </c>
      <c r="F88" s="12" t="s">
        <v>269</v>
      </c>
      <c r="G88" s="12" t="s">
        <v>270</v>
      </c>
      <c r="H88" s="12"/>
      <c r="I88" s="12"/>
      <c r="J88" s="188">
        <f t="shared" ref="J88:P88" si="61">SUM(J89+J96)</f>
        <v>222119</v>
      </c>
      <c r="K88" s="188">
        <f t="shared" si="61"/>
        <v>168046.03999999998</v>
      </c>
      <c r="L88" s="188">
        <f t="shared" si="61"/>
        <v>327889</v>
      </c>
      <c r="M88" s="188">
        <f t="shared" si="61"/>
        <v>312889</v>
      </c>
      <c r="N88" s="188">
        <f t="shared" si="61"/>
        <v>292068.94</v>
      </c>
      <c r="O88" s="188">
        <f t="shared" si="61"/>
        <v>235290</v>
      </c>
      <c r="P88" s="188">
        <f t="shared" si="61"/>
        <v>248390</v>
      </c>
      <c r="Q88" s="189">
        <f t="shared" ref="Q88:T88" si="62">SUM(Q89+Q96)</f>
        <v>618690</v>
      </c>
      <c r="R88" s="189">
        <f t="shared" si="62"/>
        <v>49098.99</v>
      </c>
      <c r="S88" s="189">
        <f t="shared" si="62"/>
        <v>337339</v>
      </c>
      <c r="T88" s="189">
        <f t="shared" si="62"/>
        <v>160817.73000000001</v>
      </c>
      <c r="V88" s="189">
        <f>BazaZaUpit[[#This Row],[IZVORNI PLAN ILI REBALANS ZA 2023. EUR]]-BazaZaUpit[[#This Row],[IZVORNI / TEKUĆI                           Plan za 2023.]]</f>
        <v>-9450</v>
      </c>
    </row>
    <row r="89" spans="1:22" s="30" customFormat="1" x14ac:dyDescent="0.25">
      <c r="A89" s="52">
        <v>3</v>
      </c>
      <c r="B89" s="53" t="s">
        <v>113</v>
      </c>
      <c r="C89" s="53"/>
      <c r="D89" s="53"/>
      <c r="E89" s="53"/>
      <c r="F89" s="53"/>
      <c r="G89" s="53"/>
      <c r="H89" s="53"/>
      <c r="I89" s="53"/>
      <c r="J89" s="170">
        <f t="shared" ref="J89:T90" si="63">SUM(J90)</f>
        <v>188938</v>
      </c>
      <c r="K89" s="170">
        <f t="shared" si="63"/>
        <v>139619.87</v>
      </c>
      <c r="L89" s="170">
        <f t="shared" si="63"/>
        <v>319622</v>
      </c>
      <c r="M89" s="170">
        <f t="shared" si="63"/>
        <v>309622</v>
      </c>
      <c r="N89" s="170">
        <f t="shared" si="63"/>
        <v>290086.44</v>
      </c>
      <c r="O89" s="170">
        <f t="shared" si="63"/>
        <v>235290</v>
      </c>
      <c r="P89" s="170">
        <f t="shared" si="63"/>
        <v>248390</v>
      </c>
      <c r="Q89" s="171">
        <f t="shared" si="63"/>
        <v>248390</v>
      </c>
      <c r="R89" s="171">
        <f t="shared" si="63"/>
        <v>44823.99</v>
      </c>
      <c r="S89" s="171">
        <f t="shared" si="63"/>
        <v>319622</v>
      </c>
      <c r="T89" s="171">
        <f t="shared" si="63"/>
        <v>160290.23000000001</v>
      </c>
      <c r="V89" s="171">
        <f>BazaZaUpit[[#This Row],[IZVORNI PLAN ILI REBALANS ZA 2023. EUR]]-BazaZaUpit[[#This Row],[IZVORNI / TEKUĆI                           Plan za 2023.]]</f>
        <v>0</v>
      </c>
    </row>
    <row r="90" spans="1:22" s="30" customFormat="1" x14ac:dyDescent="0.25">
      <c r="A90" s="55">
        <v>32</v>
      </c>
      <c r="B90" s="56" t="s">
        <v>21</v>
      </c>
      <c r="C90" s="56"/>
      <c r="D90" s="56"/>
      <c r="E90" s="56"/>
      <c r="F90" s="56"/>
      <c r="G90" s="56"/>
      <c r="H90" s="56"/>
      <c r="I90" s="56"/>
      <c r="J90" s="172">
        <f t="shared" si="63"/>
        <v>188938</v>
      </c>
      <c r="K90" s="172">
        <f t="shared" si="63"/>
        <v>139619.87</v>
      </c>
      <c r="L90" s="172">
        <f t="shared" si="63"/>
        <v>319622</v>
      </c>
      <c r="M90" s="172">
        <f t="shared" si="63"/>
        <v>309622</v>
      </c>
      <c r="N90" s="172">
        <f t="shared" si="63"/>
        <v>290086.44</v>
      </c>
      <c r="O90" s="172">
        <f t="shared" si="63"/>
        <v>235290</v>
      </c>
      <c r="P90" s="172">
        <f t="shared" si="63"/>
        <v>248390</v>
      </c>
      <c r="Q90" s="173">
        <f t="shared" si="63"/>
        <v>248390</v>
      </c>
      <c r="R90" s="173">
        <f t="shared" si="63"/>
        <v>44823.99</v>
      </c>
      <c r="S90" s="173">
        <f t="shared" si="63"/>
        <v>319622</v>
      </c>
      <c r="T90" s="173">
        <f t="shared" si="63"/>
        <v>160290.23000000001</v>
      </c>
      <c r="V90" s="173">
        <f>BazaZaUpit[[#This Row],[IZVORNI PLAN ILI REBALANS ZA 2023. EUR]]-BazaZaUpit[[#This Row],[IZVORNI / TEKUĆI                           Plan za 2023.]]</f>
        <v>0</v>
      </c>
    </row>
    <row r="91" spans="1:22" x14ac:dyDescent="0.25">
      <c r="A91" s="55">
        <v>323</v>
      </c>
      <c r="B91" s="56" t="s">
        <v>17</v>
      </c>
      <c r="C91" s="56"/>
      <c r="D91" s="56"/>
      <c r="E91" s="56"/>
      <c r="F91" s="56"/>
      <c r="G91" s="56"/>
      <c r="H91" s="56"/>
      <c r="I91" s="56"/>
      <c r="J91" s="172">
        <f t="shared" ref="J91:P91" si="64">SUM(J92:J94)</f>
        <v>188938</v>
      </c>
      <c r="K91" s="172">
        <f t="shared" si="64"/>
        <v>139619.87</v>
      </c>
      <c r="L91" s="172">
        <f t="shared" si="64"/>
        <v>319622</v>
      </c>
      <c r="M91" s="172">
        <f t="shared" si="64"/>
        <v>309622</v>
      </c>
      <c r="N91" s="172">
        <f t="shared" si="64"/>
        <v>290086.44</v>
      </c>
      <c r="O91" s="172">
        <f t="shared" si="64"/>
        <v>235290</v>
      </c>
      <c r="P91" s="172">
        <f t="shared" si="64"/>
        <v>248390</v>
      </c>
      <c r="Q91" s="173">
        <f>SUM(Q92:Q94)</f>
        <v>248390</v>
      </c>
      <c r="R91" s="173">
        <f t="shared" ref="R91:T91" si="65">SUM(R92:R94)</f>
        <v>44823.99</v>
      </c>
      <c r="S91" s="173">
        <f t="shared" si="65"/>
        <v>319622</v>
      </c>
      <c r="T91" s="173">
        <f t="shared" si="65"/>
        <v>160290.23000000001</v>
      </c>
      <c r="V91" s="173">
        <f>BazaZaUpit[[#This Row],[IZVORNI PLAN ILI REBALANS ZA 2023. EUR]]-BazaZaUpit[[#This Row],[IZVORNI / TEKUĆI                           Plan za 2023.]]</f>
        <v>0</v>
      </c>
    </row>
    <row r="92" spans="1:22" x14ac:dyDescent="0.25">
      <c r="A92" s="8">
        <v>3232</v>
      </c>
      <c r="B92" s="4" t="s">
        <v>59</v>
      </c>
      <c r="C92" s="4"/>
      <c r="D92" s="4"/>
      <c r="E92" s="4"/>
      <c r="F92" s="4"/>
      <c r="G92" s="4"/>
      <c r="H92" s="4"/>
      <c r="I92" s="4"/>
      <c r="J92" s="176">
        <v>3982</v>
      </c>
      <c r="K92" s="176">
        <v>2061.86</v>
      </c>
      <c r="L92" s="176">
        <v>3982</v>
      </c>
      <c r="M92" s="176">
        <v>3982</v>
      </c>
      <c r="N92" s="176">
        <v>1831.31</v>
      </c>
      <c r="O92" s="176">
        <v>4000</v>
      </c>
      <c r="P92" s="176">
        <v>4000</v>
      </c>
      <c r="Q92" s="177">
        <v>4000</v>
      </c>
      <c r="R92" s="178">
        <v>452.59</v>
      </c>
      <c r="S92" s="179">
        <v>3982</v>
      </c>
      <c r="T92" s="178">
        <v>941.48</v>
      </c>
      <c r="V92" s="178">
        <f>BazaZaUpit[[#This Row],[IZVORNI PLAN ILI REBALANS ZA 2023. EUR]]-BazaZaUpit[[#This Row],[IZVORNI / TEKUĆI                           Plan za 2023.]]</f>
        <v>0</v>
      </c>
    </row>
    <row r="93" spans="1:22" s="30" customFormat="1" x14ac:dyDescent="0.25">
      <c r="A93" s="8">
        <v>3235</v>
      </c>
      <c r="B93" s="4" t="s">
        <v>60</v>
      </c>
      <c r="C93" s="4"/>
      <c r="D93" s="4"/>
      <c r="E93" s="4"/>
      <c r="F93" s="4"/>
      <c r="G93" s="4"/>
      <c r="H93" s="4"/>
      <c r="I93" s="4"/>
      <c r="J93" s="176">
        <v>75519</v>
      </c>
      <c r="K93" s="176">
        <v>58090.62</v>
      </c>
      <c r="L93" s="176">
        <v>78306</v>
      </c>
      <c r="M93" s="176">
        <v>68306</v>
      </c>
      <c r="N93" s="176">
        <v>64556.56</v>
      </c>
      <c r="O93" s="176">
        <v>69290</v>
      </c>
      <c r="P93" s="176">
        <v>68390</v>
      </c>
      <c r="Q93" s="177">
        <v>68390</v>
      </c>
      <c r="R93" s="178">
        <v>13404.64</v>
      </c>
      <c r="S93" s="179">
        <v>78306</v>
      </c>
      <c r="T93" s="178">
        <v>16976.53</v>
      </c>
      <c r="V93" s="178">
        <f>BazaZaUpit[[#This Row],[IZVORNI PLAN ILI REBALANS ZA 2023. EUR]]-BazaZaUpit[[#This Row],[IZVORNI / TEKUĆI                           Plan za 2023.]]</f>
        <v>0</v>
      </c>
    </row>
    <row r="94" spans="1:22" s="30" customFormat="1" x14ac:dyDescent="0.25">
      <c r="A94" s="8">
        <v>3238</v>
      </c>
      <c r="B94" s="4" t="s">
        <v>51</v>
      </c>
      <c r="C94" s="12"/>
      <c r="D94" s="12"/>
      <c r="E94" s="12"/>
      <c r="F94" s="12"/>
      <c r="G94" s="12"/>
      <c r="H94" s="12"/>
      <c r="I94" s="12"/>
      <c r="J94" s="176">
        <v>109437</v>
      </c>
      <c r="K94" s="176">
        <v>79467.39</v>
      </c>
      <c r="L94" s="176">
        <v>237334</v>
      </c>
      <c r="M94" s="176">
        <v>237334</v>
      </c>
      <c r="N94" s="176">
        <v>223698.57</v>
      </c>
      <c r="O94" s="176">
        <v>162000</v>
      </c>
      <c r="P94" s="176">
        <v>176000</v>
      </c>
      <c r="Q94" s="177">
        <v>176000</v>
      </c>
      <c r="R94" s="178">
        <v>30966.76</v>
      </c>
      <c r="S94" s="179">
        <v>237334</v>
      </c>
      <c r="T94" s="178">
        <v>142372.22</v>
      </c>
      <c r="V94" s="178">
        <f>BazaZaUpit[[#This Row],[IZVORNI PLAN ILI REBALANS ZA 2023. EUR]]-BazaZaUpit[[#This Row],[IZVORNI / TEKUĆI                           Plan za 2023.]]</f>
        <v>0</v>
      </c>
    </row>
    <row r="95" spans="1:22" s="30" customFormat="1" ht="84" x14ac:dyDescent="0.25">
      <c r="A95" s="2" t="s">
        <v>30</v>
      </c>
      <c r="B95" s="3" t="s">
        <v>35</v>
      </c>
      <c r="C95" s="12" t="s">
        <v>145</v>
      </c>
      <c r="D95" s="12" t="s">
        <v>120</v>
      </c>
      <c r="E95" s="12" t="s">
        <v>121</v>
      </c>
      <c r="F95" s="12" t="s">
        <v>269</v>
      </c>
      <c r="G95" s="12" t="s">
        <v>271</v>
      </c>
      <c r="H95" s="12"/>
      <c r="I95" s="12"/>
      <c r="J95" s="182">
        <f>J96</f>
        <v>33181</v>
      </c>
      <c r="K95" s="182">
        <f t="shared" ref="K95:T95" si="66">K96</f>
        <v>28426.17</v>
      </c>
      <c r="L95" s="182">
        <f t="shared" si="66"/>
        <v>8267</v>
      </c>
      <c r="M95" s="182">
        <f t="shared" si="66"/>
        <v>3267</v>
      </c>
      <c r="N95" s="182">
        <f t="shared" si="66"/>
        <v>1982.5</v>
      </c>
      <c r="O95" s="182">
        <f t="shared" si="66"/>
        <v>0</v>
      </c>
      <c r="P95" s="182">
        <f t="shared" si="66"/>
        <v>0</v>
      </c>
      <c r="Q95" s="182">
        <f t="shared" si="66"/>
        <v>370300</v>
      </c>
      <c r="R95" s="182">
        <f t="shared" si="66"/>
        <v>4275</v>
      </c>
      <c r="S95" s="182">
        <f t="shared" si="66"/>
        <v>17717</v>
      </c>
      <c r="T95" s="182">
        <f t="shared" si="66"/>
        <v>527.5</v>
      </c>
      <c r="V95" s="182">
        <f>BazaZaUpit[[#This Row],[IZVORNI PLAN ILI REBALANS ZA 2023. EUR]]-BazaZaUpit[[#This Row],[IZVORNI / TEKUĆI                           Plan za 2023.]]</f>
        <v>-9450</v>
      </c>
    </row>
    <row r="96" spans="1:22" s="30" customFormat="1" x14ac:dyDescent="0.25">
      <c r="A96" s="52">
        <v>4</v>
      </c>
      <c r="B96" s="53" t="s">
        <v>112</v>
      </c>
      <c r="C96" s="12"/>
      <c r="D96" s="12"/>
      <c r="E96" s="12"/>
      <c r="F96" s="12"/>
      <c r="G96" s="12"/>
      <c r="H96" s="12"/>
      <c r="I96" s="12"/>
      <c r="J96" s="170">
        <f t="shared" ref="J96:P96" si="67">SUM(J97+J100)</f>
        <v>33181</v>
      </c>
      <c r="K96" s="170">
        <f t="shared" si="67"/>
        <v>28426.17</v>
      </c>
      <c r="L96" s="170">
        <f t="shared" si="67"/>
        <v>8267</v>
      </c>
      <c r="M96" s="170">
        <f t="shared" si="67"/>
        <v>3267</v>
      </c>
      <c r="N96" s="170">
        <f t="shared" si="67"/>
        <v>1982.5</v>
      </c>
      <c r="O96" s="170">
        <f t="shared" si="67"/>
        <v>0</v>
      </c>
      <c r="P96" s="170">
        <f t="shared" si="67"/>
        <v>0</v>
      </c>
      <c r="Q96" s="171">
        <f t="shared" ref="Q96:T96" si="68">SUM(Q97+Q100)</f>
        <v>370300</v>
      </c>
      <c r="R96" s="171">
        <f t="shared" si="68"/>
        <v>4275</v>
      </c>
      <c r="S96" s="171">
        <f t="shared" si="68"/>
        <v>17717</v>
      </c>
      <c r="T96" s="171">
        <f t="shared" si="68"/>
        <v>527.5</v>
      </c>
      <c r="V96" s="171">
        <f>BazaZaUpit[[#This Row],[IZVORNI PLAN ILI REBALANS ZA 2023. EUR]]-BazaZaUpit[[#This Row],[IZVORNI / TEKUĆI                           Plan za 2023.]]</f>
        <v>-9450</v>
      </c>
    </row>
    <row r="97" spans="1:22" s="30" customFormat="1" ht="24" x14ac:dyDescent="0.25">
      <c r="A97" s="55">
        <v>41</v>
      </c>
      <c r="B97" s="56" t="s">
        <v>86</v>
      </c>
      <c r="C97" s="56"/>
      <c r="D97" s="56"/>
      <c r="E97" s="56"/>
      <c r="F97" s="56"/>
      <c r="G97" s="56"/>
      <c r="H97" s="56"/>
      <c r="I97" s="56"/>
      <c r="J97" s="172">
        <f t="shared" ref="J97:T98" si="69">SUM(J98)</f>
        <v>6636</v>
      </c>
      <c r="K97" s="172">
        <f t="shared" si="69"/>
        <v>5474.82</v>
      </c>
      <c r="L97" s="172">
        <f t="shared" si="69"/>
        <v>550</v>
      </c>
      <c r="M97" s="172">
        <f t="shared" si="69"/>
        <v>550</v>
      </c>
      <c r="N97" s="172">
        <f t="shared" si="69"/>
        <v>550</v>
      </c>
      <c r="O97" s="172">
        <f t="shared" si="69"/>
        <v>0</v>
      </c>
      <c r="P97" s="172">
        <f t="shared" si="69"/>
        <v>0</v>
      </c>
      <c r="Q97" s="173">
        <f t="shared" si="69"/>
        <v>0</v>
      </c>
      <c r="R97" s="173">
        <f t="shared" si="69"/>
        <v>2156.75</v>
      </c>
      <c r="S97" s="173">
        <f t="shared" si="69"/>
        <v>0</v>
      </c>
      <c r="T97" s="173">
        <f t="shared" si="69"/>
        <v>0</v>
      </c>
      <c r="V97" s="173">
        <f>BazaZaUpit[[#This Row],[IZVORNI PLAN ILI REBALANS ZA 2023. EUR]]-BazaZaUpit[[#This Row],[IZVORNI / TEKUĆI                           Plan za 2023.]]</f>
        <v>550</v>
      </c>
    </row>
    <row r="98" spans="1:22" s="30" customFormat="1" x14ac:dyDescent="0.25">
      <c r="A98" s="55">
        <v>412</v>
      </c>
      <c r="B98" s="56" t="s">
        <v>32</v>
      </c>
      <c r="C98" s="56"/>
      <c r="D98" s="56"/>
      <c r="E98" s="56"/>
      <c r="F98" s="56"/>
      <c r="G98" s="56"/>
      <c r="H98" s="56"/>
      <c r="I98" s="56"/>
      <c r="J98" s="172">
        <f t="shared" si="69"/>
        <v>6636</v>
      </c>
      <c r="K98" s="172">
        <f t="shared" si="69"/>
        <v>5474.82</v>
      </c>
      <c r="L98" s="172">
        <f t="shared" si="69"/>
        <v>550</v>
      </c>
      <c r="M98" s="172">
        <f t="shared" si="69"/>
        <v>550</v>
      </c>
      <c r="N98" s="172">
        <f t="shared" si="69"/>
        <v>550</v>
      </c>
      <c r="O98" s="172">
        <f t="shared" si="69"/>
        <v>0</v>
      </c>
      <c r="P98" s="172">
        <f t="shared" si="69"/>
        <v>0</v>
      </c>
      <c r="Q98" s="173">
        <f t="shared" si="69"/>
        <v>0</v>
      </c>
      <c r="R98" s="173">
        <f t="shared" si="69"/>
        <v>2156.75</v>
      </c>
      <c r="S98" s="173">
        <f t="shared" si="69"/>
        <v>0</v>
      </c>
      <c r="T98" s="173">
        <f t="shared" si="69"/>
        <v>0</v>
      </c>
      <c r="V98" s="173">
        <f>BazaZaUpit[[#This Row],[IZVORNI PLAN ILI REBALANS ZA 2023. EUR]]-BazaZaUpit[[#This Row],[IZVORNI / TEKUĆI                           Plan za 2023.]]</f>
        <v>550</v>
      </c>
    </row>
    <row r="99" spans="1:22" s="30" customFormat="1" x14ac:dyDescent="0.25">
      <c r="A99" s="8">
        <v>4123</v>
      </c>
      <c r="B99" s="4" t="s">
        <v>61</v>
      </c>
      <c r="C99" s="4"/>
      <c r="D99" s="4"/>
      <c r="E99" s="4"/>
      <c r="F99" s="4"/>
      <c r="G99" s="4"/>
      <c r="H99" s="4"/>
      <c r="I99" s="4"/>
      <c r="J99" s="176">
        <v>6636</v>
      </c>
      <c r="K99" s="176">
        <v>5474.82</v>
      </c>
      <c r="L99" s="176">
        <v>550</v>
      </c>
      <c r="M99" s="176">
        <v>550</v>
      </c>
      <c r="N99" s="176">
        <v>550</v>
      </c>
      <c r="O99" s="176">
        <v>0</v>
      </c>
      <c r="P99" s="176"/>
      <c r="Q99" s="177">
        <v>0</v>
      </c>
      <c r="R99" s="178">
        <v>2156.75</v>
      </c>
      <c r="S99" s="179"/>
      <c r="T99" s="178"/>
      <c r="V99" s="178">
        <f>BazaZaUpit[[#This Row],[IZVORNI PLAN ILI REBALANS ZA 2023. EUR]]-BazaZaUpit[[#This Row],[IZVORNI / TEKUĆI                           Plan za 2023.]]</f>
        <v>550</v>
      </c>
    </row>
    <row r="100" spans="1:22" s="30" customFormat="1" x14ac:dyDescent="0.25">
      <c r="A100" s="55">
        <v>42</v>
      </c>
      <c r="B100" s="56" t="s">
        <v>26</v>
      </c>
      <c r="C100" s="56"/>
      <c r="D100" s="56"/>
      <c r="E100" s="56"/>
      <c r="F100" s="56"/>
      <c r="G100" s="56"/>
      <c r="H100" s="56"/>
      <c r="I100" s="56"/>
      <c r="J100" s="172">
        <f t="shared" ref="J100:T101" si="70">SUM(J101)</f>
        <v>26545</v>
      </c>
      <c r="K100" s="172">
        <f t="shared" si="70"/>
        <v>22951.35</v>
      </c>
      <c r="L100" s="172">
        <f t="shared" si="70"/>
        <v>7717</v>
      </c>
      <c r="M100" s="172">
        <f t="shared" si="70"/>
        <v>2717</v>
      </c>
      <c r="N100" s="172">
        <f t="shared" si="70"/>
        <v>1432.5</v>
      </c>
      <c r="O100" s="172">
        <f t="shared" si="70"/>
        <v>0</v>
      </c>
      <c r="P100" s="172">
        <f t="shared" si="70"/>
        <v>0</v>
      </c>
      <c r="Q100" s="173">
        <f t="shared" si="70"/>
        <v>370300</v>
      </c>
      <c r="R100" s="173">
        <f t="shared" si="70"/>
        <v>2118.25</v>
      </c>
      <c r="S100" s="173">
        <f t="shared" si="70"/>
        <v>17717</v>
      </c>
      <c r="T100" s="173">
        <f t="shared" si="70"/>
        <v>527.5</v>
      </c>
      <c r="V100" s="173">
        <f>BazaZaUpit[[#This Row],[IZVORNI PLAN ILI REBALANS ZA 2023. EUR]]-BazaZaUpit[[#This Row],[IZVORNI / TEKUĆI                           Plan za 2023.]]</f>
        <v>-10000</v>
      </c>
    </row>
    <row r="101" spans="1:22" s="30" customFormat="1" x14ac:dyDescent="0.25">
      <c r="A101" s="55">
        <v>422</v>
      </c>
      <c r="B101" s="56" t="s">
        <v>25</v>
      </c>
      <c r="C101" s="56"/>
      <c r="D101" s="56"/>
      <c r="E101" s="56"/>
      <c r="F101" s="56"/>
      <c r="G101" s="56"/>
      <c r="H101" s="56"/>
      <c r="I101" s="56"/>
      <c r="J101" s="172">
        <f t="shared" si="70"/>
        <v>26545</v>
      </c>
      <c r="K101" s="172">
        <f t="shared" si="70"/>
        <v>22951.35</v>
      </c>
      <c r="L101" s="172">
        <f t="shared" si="70"/>
        <v>7717</v>
      </c>
      <c r="M101" s="172">
        <f t="shared" si="70"/>
        <v>2717</v>
      </c>
      <c r="N101" s="172">
        <f t="shared" si="70"/>
        <v>1432.5</v>
      </c>
      <c r="O101" s="172">
        <f t="shared" si="70"/>
        <v>0</v>
      </c>
      <c r="P101" s="172">
        <f t="shared" si="70"/>
        <v>0</v>
      </c>
      <c r="Q101" s="173">
        <f t="shared" si="70"/>
        <v>370300</v>
      </c>
      <c r="R101" s="173">
        <f t="shared" si="70"/>
        <v>2118.25</v>
      </c>
      <c r="S101" s="173">
        <v>17717</v>
      </c>
      <c r="T101" s="173">
        <f t="shared" si="70"/>
        <v>527.5</v>
      </c>
      <c r="V101" s="173">
        <f>BazaZaUpit[[#This Row],[IZVORNI PLAN ILI REBALANS ZA 2023. EUR]]-BazaZaUpit[[#This Row],[IZVORNI / TEKUĆI                           Plan za 2023.]]</f>
        <v>-10000</v>
      </c>
    </row>
    <row r="102" spans="1:22" s="30" customFormat="1" x14ac:dyDescent="0.25">
      <c r="A102" s="8">
        <v>4221</v>
      </c>
      <c r="B102" s="4" t="s">
        <v>77</v>
      </c>
      <c r="C102" s="4"/>
      <c r="D102" s="4"/>
      <c r="E102" s="4"/>
      <c r="F102" s="4"/>
      <c r="G102" s="4"/>
      <c r="H102" s="4"/>
      <c r="I102" s="4"/>
      <c r="J102" s="176">
        <v>26545</v>
      </c>
      <c r="K102" s="176">
        <v>22951.35</v>
      </c>
      <c r="L102" s="176">
        <v>7717</v>
      </c>
      <c r="M102" s="176">
        <v>2717</v>
      </c>
      <c r="N102" s="176">
        <v>1432.5</v>
      </c>
      <c r="O102" s="176">
        <v>0</v>
      </c>
      <c r="P102" s="176">
        <v>0</v>
      </c>
      <c r="Q102" s="177">
        <v>370300</v>
      </c>
      <c r="R102" s="178">
        <v>2118.25</v>
      </c>
      <c r="S102" s="179">
        <v>17717</v>
      </c>
      <c r="T102" s="178">
        <v>527.5</v>
      </c>
      <c r="V102" s="178">
        <f>BazaZaUpit[[#This Row],[IZVORNI PLAN ILI REBALANS ZA 2023. EUR]]-BazaZaUpit[[#This Row],[IZVORNI / TEKUĆI                           Plan za 2023.]]</f>
        <v>-10000</v>
      </c>
    </row>
    <row r="103" spans="1:22" s="30" customFormat="1" ht="60" x14ac:dyDescent="0.25">
      <c r="A103" s="35" t="s">
        <v>31</v>
      </c>
      <c r="B103" s="13" t="s">
        <v>37</v>
      </c>
      <c r="C103" s="13" t="s">
        <v>146</v>
      </c>
      <c r="D103" s="13" t="s">
        <v>120</v>
      </c>
      <c r="E103" s="13" t="s">
        <v>122</v>
      </c>
      <c r="F103" s="13" t="s">
        <v>272</v>
      </c>
      <c r="G103" s="13" t="s">
        <v>273</v>
      </c>
      <c r="H103" s="13"/>
      <c r="I103" s="13"/>
      <c r="J103" s="183">
        <f>SUM(J105)</f>
        <v>11475</v>
      </c>
      <c r="K103" s="183">
        <f>SUM(K105)</f>
        <v>0</v>
      </c>
      <c r="L103" s="190">
        <f>SUM(L105)</f>
        <v>0</v>
      </c>
      <c r="M103" s="190"/>
      <c r="N103" s="190">
        <f t="shared" ref="N103:T103" si="71">SUM(N105)</f>
        <v>0</v>
      </c>
      <c r="O103" s="190">
        <f t="shared" si="71"/>
        <v>0</v>
      </c>
      <c r="P103" s="190">
        <f t="shared" si="71"/>
        <v>0</v>
      </c>
      <c r="Q103" s="190">
        <f t="shared" si="71"/>
        <v>0</v>
      </c>
      <c r="R103" s="190">
        <f t="shared" si="71"/>
        <v>0</v>
      </c>
      <c r="S103" s="190">
        <f t="shared" si="71"/>
        <v>18111</v>
      </c>
      <c r="T103" s="190">
        <f t="shared" si="71"/>
        <v>0</v>
      </c>
      <c r="V103" s="190">
        <f>BazaZaUpit[[#This Row],[IZVORNI PLAN ILI REBALANS ZA 2023. EUR]]-BazaZaUpit[[#This Row],[IZVORNI / TEKUĆI                           Plan za 2023.]]</f>
        <v>-18111</v>
      </c>
    </row>
    <row r="104" spans="1:22" s="30" customFormat="1" x14ac:dyDescent="0.25">
      <c r="A104" s="52">
        <v>4</v>
      </c>
      <c r="B104" s="53" t="s">
        <v>112</v>
      </c>
      <c r="C104" s="53"/>
      <c r="D104" s="53"/>
      <c r="E104" s="53"/>
      <c r="F104" s="53"/>
      <c r="G104" s="53"/>
      <c r="H104" s="53"/>
      <c r="I104" s="53"/>
      <c r="J104" s="170">
        <f>SUM(J105)</f>
        <v>11475</v>
      </c>
      <c r="K104" s="170">
        <f>SUM(K105)</f>
        <v>0</v>
      </c>
      <c r="L104" s="170">
        <f t="shared" ref="L104:T104" si="72">SUM(L105)</f>
        <v>0</v>
      </c>
      <c r="M104" s="170"/>
      <c r="N104" s="170">
        <f t="shared" si="72"/>
        <v>0</v>
      </c>
      <c r="O104" s="170">
        <f t="shared" si="72"/>
        <v>0</v>
      </c>
      <c r="P104" s="170">
        <f t="shared" si="72"/>
        <v>0</v>
      </c>
      <c r="Q104" s="170">
        <f t="shared" si="72"/>
        <v>0</v>
      </c>
      <c r="R104" s="170">
        <f t="shared" si="72"/>
        <v>0</v>
      </c>
      <c r="S104" s="170">
        <f t="shared" si="72"/>
        <v>18111</v>
      </c>
      <c r="T104" s="170">
        <f t="shared" si="72"/>
        <v>0</v>
      </c>
      <c r="V104" s="170">
        <f>BazaZaUpit[[#This Row],[IZVORNI PLAN ILI REBALANS ZA 2023. EUR]]-BazaZaUpit[[#This Row],[IZVORNI / TEKUĆI                           Plan za 2023.]]</f>
        <v>-18111</v>
      </c>
    </row>
    <row r="105" spans="1:22" s="30" customFormat="1" x14ac:dyDescent="0.25">
      <c r="A105" s="55">
        <v>42</v>
      </c>
      <c r="B105" s="56" t="s">
        <v>94</v>
      </c>
      <c r="C105" s="56"/>
      <c r="D105" s="56"/>
      <c r="E105" s="56"/>
      <c r="F105" s="56"/>
      <c r="G105" s="56"/>
      <c r="H105" s="56"/>
      <c r="I105" s="56"/>
      <c r="J105" s="172">
        <f t="shared" ref="J105:T106" si="73">SUM(J106)</f>
        <v>11475</v>
      </c>
      <c r="K105" s="172">
        <f t="shared" si="73"/>
        <v>0</v>
      </c>
      <c r="L105" s="174">
        <f t="shared" si="73"/>
        <v>0</v>
      </c>
      <c r="M105" s="174"/>
      <c r="N105" s="174">
        <f t="shared" si="73"/>
        <v>0</v>
      </c>
      <c r="O105" s="174">
        <f t="shared" si="73"/>
        <v>0</v>
      </c>
      <c r="P105" s="174">
        <f t="shared" si="73"/>
        <v>0</v>
      </c>
      <c r="Q105" s="174">
        <f t="shared" si="73"/>
        <v>0</v>
      </c>
      <c r="R105" s="174">
        <f t="shared" si="73"/>
        <v>0</v>
      </c>
      <c r="S105" s="174">
        <f t="shared" si="73"/>
        <v>18111</v>
      </c>
      <c r="T105" s="174">
        <f t="shared" si="73"/>
        <v>0</v>
      </c>
      <c r="V105" s="174">
        <f>BazaZaUpit[[#This Row],[IZVORNI PLAN ILI REBALANS ZA 2023. EUR]]-BazaZaUpit[[#This Row],[IZVORNI / TEKUĆI                           Plan za 2023.]]</f>
        <v>-18111</v>
      </c>
    </row>
    <row r="106" spans="1:22" s="30" customFormat="1" x14ac:dyDescent="0.25">
      <c r="A106" s="55">
        <v>422</v>
      </c>
      <c r="B106" s="56" t="s">
        <v>25</v>
      </c>
      <c r="C106" s="56"/>
      <c r="D106" s="56"/>
      <c r="E106" s="56"/>
      <c r="F106" s="56"/>
      <c r="G106" s="56"/>
      <c r="H106" s="56"/>
      <c r="I106" s="56"/>
      <c r="J106" s="172">
        <f t="shared" si="73"/>
        <v>11475</v>
      </c>
      <c r="K106" s="172">
        <f t="shared" si="73"/>
        <v>0</v>
      </c>
      <c r="L106" s="174">
        <f t="shared" si="73"/>
        <v>0</v>
      </c>
      <c r="M106" s="174"/>
      <c r="N106" s="174">
        <f t="shared" si="73"/>
        <v>0</v>
      </c>
      <c r="O106" s="174">
        <f t="shared" si="73"/>
        <v>0</v>
      </c>
      <c r="P106" s="174">
        <f t="shared" si="73"/>
        <v>0</v>
      </c>
      <c r="Q106" s="174">
        <f t="shared" si="73"/>
        <v>0</v>
      </c>
      <c r="R106" s="174">
        <f t="shared" si="73"/>
        <v>0</v>
      </c>
      <c r="S106" s="174">
        <f t="shared" si="73"/>
        <v>18111</v>
      </c>
      <c r="T106" s="174">
        <f t="shared" si="73"/>
        <v>0</v>
      </c>
      <c r="V106" s="174">
        <f>BazaZaUpit[[#This Row],[IZVORNI PLAN ILI REBALANS ZA 2023. EUR]]-BazaZaUpit[[#This Row],[IZVORNI / TEKUĆI                           Plan za 2023.]]</f>
        <v>-18111</v>
      </c>
    </row>
    <row r="107" spans="1:22" x14ac:dyDescent="0.25">
      <c r="A107" s="8">
        <v>4221</v>
      </c>
      <c r="B107" s="4" t="s">
        <v>77</v>
      </c>
      <c r="C107" s="4"/>
      <c r="D107" s="4"/>
      <c r="E107" s="4"/>
      <c r="F107" s="4"/>
      <c r="G107" s="4"/>
      <c r="H107" s="4"/>
      <c r="I107" s="4"/>
      <c r="J107" s="176">
        <v>11475</v>
      </c>
      <c r="K107" s="176"/>
      <c r="L107" s="176"/>
      <c r="M107" s="176"/>
      <c r="N107" s="176"/>
      <c r="O107" s="176"/>
      <c r="P107" s="176"/>
      <c r="Q107" s="177"/>
      <c r="R107" s="178"/>
      <c r="S107" s="179">
        <v>18111</v>
      </c>
      <c r="T107" s="178"/>
      <c r="V107" s="178">
        <f>BazaZaUpit[[#This Row],[IZVORNI PLAN ILI REBALANS ZA 2023. EUR]]-BazaZaUpit[[#This Row],[IZVORNI / TEKUĆI                           Plan za 2023.]]</f>
        <v>-18111</v>
      </c>
    </row>
    <row r="108" spans="1:22" s="30" customFormat="1" x14ac:dyDescent="0.25">
      <c r="A108" s="29" t="s">
        <v>6</v>
      </c>
      <c r="B108" s="11" t="s">
        <v>38</v>
      </c>
      <c r="C108" s="11"/>
      <c r="D108" s="11"/>
      <c r="E108" s="11"/>
      <c r="F108" s="11"/>
      <c r="G108" s="11"/>
      <c r="H108" s="11"/>
      <c r="I108" s="11"/>
      <c r="J108" s="166">
        <f t="shared" ref="J108:T108" si="74">SUM(J109)</f>
        <v>113278</v>
      </c>
      <c r="K108" s="166">
        <f t="shared" si="74"/>
        <v>78040.800000000003</v>
      </c>
      <c r="L108" s="166">
        <f t="shared" si="74"/>
        <v>184019</v>
      </c>
      <c r="M108" s="166">
        <f t="shared" si="74"/>
        <v>184019</v>
      </c>
      <c r="N108" s="166">
        <f t="shared" si="74"/>
        <v>162176.5</v>
      </c>
      <c r="O108" s="166">
        <f t="shared" si="74"/>
        <v>178516</v>
      </c>
      <c r="P108" s="166">
        <f t="shared" si="74"/>
        <v>140995</v>
      </c>
      <c r="Q108" s="167">
        <f t="shared" si="74"/>
        <v>66145</v>
      </c>
      <c r="R108" s="167">
        <f t="shared" si="74"/>
        <v>28256.61</v>
      </c>
      <c r="S108" s="167">
        <f t="shared" si="74"/>
        <v>184019</v>
      </c>
      <c r="T108" s="167">
        <f t="shared" si="74"/>
        <v>49642.789999999994</v>
      </c>
      <c r="V108" s="167">
        <f>BazaZaUpit[[#This Row],[IZVORNI PLAN ILI REBALANS ZA 2023. EUR]]-BazaZaUpit[[#This Row],[IZVORNI / TEKUĆI                           Plan za 2023.]]</f>
        <v>0</v>
      </c>
    </row>
    <row r="109" spans="1:22" s="30" customFormat="1" ht="84" x14ac:dyDescent="0.25">
      <c r="A109" s="32" t="s">
        <v>30</v>
      </c>
      <c r="B109" s="12" t="s">
        <v>35</v>
      </c>
      <c r="C109" s="12" t="s">
        <v>145</v>
      </c>
      <c r="D109" s="12" t="s">
        <v>120</v>
      </c>
      <c r="E109" s="12" t="s">
        <v>121</v>
      </c>
      <c r="F109" s="12" t="s">
        <v>269</v>
      </c>
      <c r="G109" s="12" t="s">
        <v>270</v>
      </c>
      <c r="H109" s="12"/>
      <c r="I109" s="12"/>
      <c r="J109" s="188">
        <f t="shared" ref="J109:P109" si="75">SUM(J110+J125)</f>
        <v>113278</v>
      </c>
      <c r="K109" s="188">
        <f t="shared" si="75"/>
        <v>78040.800000000003</v>
      </c>
      <c r="L109" s="188">
        <f t="shared" si="75"/>
        <v>184019</v>
      </c>
      <c r="M109" s="188">
        <f t="shared" si="75"/>
        <v>184019</v>
      </c>
      <c r="N109" s="188">
        <f t="shared" si="75"/>
        <v>162176.5</v>
      </c>
      <c r="O109" s="188">
        <f t="shared" si="75"/>
        <v>178516</v>
      </c>
      <c r="P109" s="188">
        <f t="shared" si="75"/>
        <v>140995</v>
      </c>
      <c r="Q109" s="189">
        <f t="shared" ref="Q109:T109" si="76">SUM(Q110+Q125)</f>
        <v>66145</v>
      </c>
      <c r="R109" s="189">
        <f>SUM(R110+R128)</f>
        <v>28256.61</v>
      </c>
      <c r="S109" s="189">
        <f t="shared" si="76"/>
        <v>184019</v>
      </c>
      <c r="T109" s="189">
        <f t="shared" si="76"/>
        <v>49642.789999999994</v>
      </c>
      <c r="V109" s="189">
        <f>BazaZaUpit[[#This Row],[IZVORNI PLAN ILI REBALANS ZA 2023. EUR]]-BazaZaUpit[[#This Row],[IZVORNI / TEKUĆI                           Plan za 2023.]]</f>
        <v>0</v>
      </c>
    </row>
    <row r="110" spans="1:22" s="30" customFormat="1" x14ac:dyDescent="0.25">
      <c r="A110" s="52">
        <v>3</v>
      </c>
      <c r="B110" s="53" t="s">
        <v>113</v>
      </c>
      <c r="C110" s="53"/>
      <c r="D110" s="53"/>
      <c r="E110" s="53"/>
      <c r="F110" s="53"/>
      <c r="G110" s="53"/>
      <c r="H110" s="53"/>
      <c r="I110" s="53"/>
      <c r="J110" s="170">
        <f t="shared" ref="J110:P110" si="77">SUM(J111+J121)</f>
        <v>56340</v>
      </c>
      <c r="K110" s="170">
        <f t="shared" si="77"/>
        <v>48122.28</v>
      </c>
      <c r="L110" s="170">
        <f t="shared" si="77"/>
        <v>67708</v>
      </c>
      <c r="M110" s="170">
        <f t="shared" si="77"/>
        <v>67708</v>
      </c>
      <c r="N110" s="170">
        <f t="shared" si="77"/>
        <v>57846.509999999995</v>
      </c>
      <c r="O110" s="170">
        <f t="shared" si="77"/>
        <v>67945</v>
      </c>
      <c r="P110" s="170">
        <f t="shared" si="77"/>
        <v>65995</v>
      </c>
      <c r="Q110" s="171">
        <f t="shared" ref="Q110:T110" si="78">SUM(Q111+Q121)</f>
        <v>66145</v>
      </c>
      <c r="R110" s="171">
        <f>SUM(R111+R123)</f>
        <v>12077.85</v>
      </c>
      <c r="S110" s="171">
        <f t="shared" si="78"/>
        <v>67708</v>
      </c>
      <c r="T110" s="171">
        <f t="shared" si="78"/>
        <v>22409.899999999998</v>
      </c>
      <c r="V110" s="171">
        <f>BazaZaUpit[[#This Row],[IZVORNI PLAN ILI REBALANS ZA 2023. EUR]]-BazaZaUpit[[#This Row],[IZVORNI / TEKUĆI                           Plan za 2023.]]</f>
        <v>0</v>
      </c>
    </row>
    <row r="111" spans="1:22" s="30" customFormat="1" x14ac:dyDescent="0.25">
      <c r="A111" s="55">
        <v>32</v>
      </c>
      <c r="B111" s="56" t="s">
        <v>21</v>
      </c>
      <c r="C111" s="56"/>
      <c r="D111" s="56"/>
      <c r="E111" s="56"/>
      <c r="F111" s="56"/>
      <c r="G111" s="56"/>
      <c r="H111" s="56"/>
      <c r="I111" s="56"/>
      <c r="J111" s="172">
        <f t="shared" ref="J111:P111" si="79">SUM(J112+J116+J119)</f>
        <v>52624</v>
      </c>
      <c r="K111" s="172">
        <f t="shared" si="79"/>
        <v>47531.22</v>
      </c>
      <c r="L111" s="172">
        <f t="shared" si="79"/>
        <v>53296</v>
      </c>
      <c r="M111" s="172">
        <f t="shared" si="79"/>
        <v>53296</v>
      </c>
      <c r="N111" s="172">
        <f t="shared" si="79"/>
        <v>47026.35</v>
      </c>
      <c r="O111" s="172">
        <f t="shared" si="79"/>
        <v>61145</v>
      </c>
      <c r="P111" s="172">
        <f t="shared" si="79"/>
        <v>63545</v>
      </c>
      <c r="Q111" s="173">
        <f t="shared" ref="Q111:T111" si="80">SUM(Q112+Q116+Q119)</f>
        <v>66145</v>
      </c>
      <c r="R111" s="173">
        <f t="shared" si="80"/>
        <v>11614.95</v>
      </c>
      <c r="S111" s="173">
        <f t="shared" si="80"/>
        <v>53296</v>
      </c>
      <c r="T111" s="173">
        <f t="shared" si="80"/>
        <v>16506.419999999998</v>
      </c>
      <c r="V111" s="173">
        <f>BazaZaUpit[[#This Row],[IZVORNI PLAN ILI REBALANS ZA 2023. EUR]]-BazaZaUpit[[#This Row],[IZVORNI / TEKUĆI                           Plan za 2023.]]</f>
        <v>0</v>
      </c>
    </row>
    <row r="112" spans="1:22" s="30" customFormat="1" x14ac:dyDescent="0.25">
      <c r="A112" s="58">
        <v>322</v>
      </c>
      <c r="B112" s="59" t="s">
        <v>15</v>
      </c>
      <c r="C112" s="59"/>
      <c r="D112" s="59"/>
      <c r="E112" s="59"/>
      <c r="F112" s="59"/>
      <c r="G112" s="59"/>
      <c r="H112" s="59"/>
      <c r="I112" s="59"/>
      <c r="J112" s="191">
        <f t="shared" ref="J112:P112" si="81">SUM(J113:J115)</f>
        <v>27407</v>
      </c>
      <c r="K112" s="191">
        <f t="shared" si="81"/>
        <v>25956.52</v>
      </c>
      <c r="L112" s="191">
        <f t="shared" si="81"/>
        <v>30070</v>
      </c>
      <c r="M112" s="191">
        <f t="shared" si="81"/>
        <v>30070</v>
      </c>
      <c r="N112" s="191">
        <f t="shared" si="81"/>
        <v>24584.48</v>
      </c>
      <c r="O112" s="191">
        <f t="shared" si="81"/>
        <v>34200</v>
      </c>
      <c r="P112" s="191">
        <f t="shared" si="81"/>
        <v>35200</v>
      </c>
      <c r="Q112" s="192">
        <f t="shared" ref="Q112:T112" si="82">SUM(Q113:Q115)</f>
        <v>37800</v>
      </c>
      <c r="R112" s="192">
        <f t="shared" si="82"/>
        <v>8301.34</v>
      </c>
      <c r="S112" s="192">
        <f t="shared" si="82"/>
        <v>30070</v>
      </c>
      <c r="T112" s="192">
        <f t="shared" si="82"/>
        <v>10945.73</v>
      </c>
      <c r="V112" s="204">
        <f>BazaZaUpit[[#This Row],[IZVORNI PLAN ILI REBALANS ZA 2023. EUR]]-BazaZaUpit[[#This Row],[IZVORNI / TEKUĆI                           Plan za 2023.]]</f>
        <v>0</v>
      </c>
    </row>
    <row r="113" spans="1:22" x14ac:dyDescent="0.25">
      <c r="A113" s="8">
        <v>3223</v>
      </c>
      <c r="B113" s="4" t="s">
        <v>62</v>
      </c>
      <c r="C113" s="4"/>
      <c r="D113" s="4"/>
      <c r="E113" s="4"/>
      <c r="F113" s="4"/>
      <c r="G113" s="4"/>
      <c r="H113" s="4"/>
      <c r="I113" s="4"/>
      <c r="J113" s="176">
        <v>21899</v>
      </c>
      <c r="K113" s="176">
        <v>20498.900000000001</v>
      </c>
      <c r="L113" s="176">
        <v>23226</v>
      </c>
      <c r="M113" s="176">
        <v>23226</v>
      </c>
      <c r="N113" s="176">
        <v>21086.28</v>
      </c>
      <c r="O113" s="176">
        <v>24000</v>
      </c>
      <c r="P113" s="176">
        <v>26000</v>
      </c>
      <c r="Q113" s="177">
        <v>28600</v>
      </c>
      <c r="R113" s="178">
        <v>7278.18</v>
      </c>
      <c r="S113" s="179">
        <v>23226</v>
      </c>
      <c r="T113" s="178">
        <v>8139.83</v>
      </c>
      <c r="V113" s="178">
        <f>BazaZaUpit[[#This Row],[IZVORNI PLAN ILI REBALANS ZA 2023. EUR]]-BazaZaUpit[[#This Row],[IZVORNI / TEKUĆI                           Plan za 2023.]]</f>
        <v>0</v>
      </c>
    </row>
    <row r="114" spans="1:22" x14ac:dyDescent="0.25">
      <c r="A114" s="8">
        <v>3224</v>
      </c>
      <c r="B114" s="4" t="s">
        <v>34</v>
      </c>
      <c r="C114" s="4"/>
      <c r="D114" s="4"/>
      <c r="E114" s="4"/>
      <c r="F114" s="4"/>
      <c r="G114" s="4"/>
      <c r="H114" s="4"/>
      <c r="I114" s="4"/>
      <c r="J114" s="176">
        <v>199</v>
      </c>
      <c r="K114" s="176"/>
      <c r="L114" s="176">
        <v>199</v>
      </c>
      <c r="M114" s="176">
        <v>199</v>
      </c>
      <c r="N114" s="176">
        <v>46.9</v>
      </c>
      <c r="O114" s="176">
        <v>200</v>
      </c>
      <c r="P114" s="176">
        <v>200</v>
      </c>
      <c r="Q114" s="177">
        <v>200</v>
      </c>
      <c r="R114" s="178"/>
      <c r="S114" s="179">
        <v>199</v>
      </c>
      <c r="T114" s="178">
        <v>46.9</v>
      </c>
      <c r="V114" s="178">
        <f>BazaZaUpit[[#This Row],[IZVORNI PLAN ILI REBALANS ZA 2023. EUR]]-BazaZaUpit[[#This Row],[IZVORNI / TEKUĆI                           Plan za 2023.]]</f>
        <v>0</v>
      </c>
    </row>
    <row r="115" spans="1:22" s="30" customFormat="1" x14ac:dyDescent="0.25">
      <c r="A115" s="8">
        <v>3225</v>
      </c>
      <c r="B115" s="4" t="s">
        <v>63</v>
      </c>
      <c r="C115" s="4"/>
      <c r="D115" s="4"/>
      <c r="E115" s="4"/>
      <c r="F115" s="4"/>
      <c r="G115" s="4"/>
      <c r="H115" s="4"/>
      <c r="I115" s="4"/>
      <c r="J115" s="176">
        <v>5309</v>
      </c>
      <c r="K115" s="176">
        <v>5457.62</v>
      </c>
      <c r="L115" s="176">
        <v>6645</v>
      </c>
      <c r="M115" s="176">
        <v>6645</v>
      </c>
      <c r="N115" s="176">
        <v>3451.3</v>
      </c>
      <c r="O115" s="176">
        <v>10000</v>
      </c>
      <c r="P115" s="176">
        <v>9000</v>
      </c>
      <c r="Q115" s="177">
        <v>9000</v>
      </c>
      <c r="R115" s="178">
        <v>1023.16</v>
      </c>
      <c r="S115" s="179">
        <v>6645</v>
      </c>
      <c r="T115" s="178">
        <v>2759</v>
      </c>
      <c r="V115" s="178">
        <f>BazaZaUpit[[#This Row],[IZVORNI PLAN ILI REBALANS ZA 2023. EUR]]-BazaZaUpit[[#This Row],[IZVORNI / TEKUĆI                           Plan za 2023.]]</f>
        <v>0</v>
      </c>
    </row>
    <row r="116" spans="1:22" s="30" customFormat="1" x14ac:dyDescent="0.25">
      <c r="A116" s="55">
        <v>323</v>
      </c>
      <c r="B116" s="56" t="s">
        <v>17</v>
      </c>
      <c r="C116" s="56"/>
      <c r="D116" s="56"/>
      <c r="E116" s="56"/>
      <c r="F116" s="56"/>
      <c r="G116" s="56"/>
      <c r="H116" s="56"/>
      <c r="I116" s="56"/>
      <c r="J116" s="172">
        <f t="shared" ref="J116:T116" si="83">SUM(J117:J118)</f>
        <v>15263</v>
      </c>
      <c r="K116" s="172">
        <f t="shared" si="83"/>
        <v>13890.19</v>
      </c>
      <c r="L116" s="172">
        <f t="shared" si="83"/>
        <v>15263</v>
      </c>
      <c r="M116" s="172">
        <f t="shared" si="83"/>
        <v>15263</v>
      </c>
      <c r="N116" s="172">
        <f t="shared" si="83"/>
        <v>13412.15</v>
      </c>
      <c r="O116" s="172">
        <f t="shared" si="83"/>
        <v>18145</v>
      </c>
      <c r="P116" s="172">
        <f t="shared" si="83"/>
        <v>19545</v>
      </c>
      <c r="Q116" s="172">
        <f t="shared" si="83"/>
        <v>19545</v>
      </c>
      <c r="R116" s="172">
        <f t="shared" si="83"/>
        <v>2109.4</v>
      </c>
      <c r="S116" s="172">
        <f t="shared" si="83"/>
        <v>15263</v>
      </c>
      <c r="T116" s="172">
        <f t="shared" si="83"/>
        <v>5022.1000000000004</v>
      </c>
      <c r="V116" s="173">
        <f>BazaZaUpit[[#This Row],[IZVORNI PLAN ILI REBALANS ZA 2023. EUR]]-BazaZaUpit[[#This Row],[IZVORNI / TEKUĆI                           Plan za 2023.]]</f>
        <v>0</v>
      </c>
    </row>
    <row r="117" spans="1:22" s="30" customFormat="1" x14ac:dyDescent="0.25">
      <c r="A117" s="8">
        <v>3232</v>
      </c>
      <c r="B117" s="4" t="s">
        <v>64</v>
      </c>
      <c r="C117" s="4"/>
      <c r="D117" s="4"/>
      <c r="E117" s="4"/>
      <c r="F117" s="4"/>
      <c r="G117" s="4"/>
      <c r="H117" s="4"/>
      <c r="I117" s="4"/>
      <c r="J117" s="176">
        <v>10618</v>
      </c>
      <c r="K117" s="176">
        <v>10780.44</v>
      </c>
      <c r="L117" s="176">
        <v>10618</v>
      </c>
      <c r="M117" s="176">
        <v>10618</v>
      </c>
      <c r="N117" s="176">
        <v>9659.8799999999992</v>
      </c>
      <c r="O117" s="176">
        <v>13500</v>
      </c>
      <c r="P117" s="176">
        <v>14900</v>
      </c>
      <c r="Q117" s="177">
        <v>14900</v>
      </c>
      <c r="R117" s="178">
        <v>1442.25</v>
      </c>
      <c r="S117" s="179">
        <v>10618</v>
      </c>
      <c r="T117" s="178">
        <v>4344.0200000000004</v>
      </c>
      <c r="V117" s="178">
        <f>BazaZaUpit[[#This Row],[IZVORNI PLAN ILI REBALANS ZA 2023. EUR]]-BazaZaUpit[[#This Row],[IZVORNI / TEKUĆI                           Plan za 2023.]]</f>
        <v>0</v>
      </c>
    </row>
    <row r="118" spans="1:22" x14ac:dyDescent="0.25">
      <c r="A118" s="8">
        <v>3239</v>
      </c>
      <c r="B118" s="4" t="s">
        <v>101</v>
      </c>
      <c r="C118" s="4"/>
      <c r="D118" s="4"/>
      <c r="E118" s="4"/>
      <c r="F118" s="4"/>
      <c r="G118" s="4"/>
      <c r="H118" s="4"/>
      <c r="I118" s="4"/>
      <c r="J118" s="176">
        <v>4645</v>
      </c>
      <c r="K118" s="176">
        <v>3109.75</v>
      </c>
      <c r="L118" s="176">
        <v>4645</v>
      </c>
      <c r="M118" s="176">
        <v>4645</v>
      </c>
      <c r="N118" s="176">
        <v>3752.27</v>
      </c>
      <c r="O118" s="176">
        <v>4645</v>
      </c>
      <c r="P118" s="176">
        <v>4645</v>
      </c>
      <c r="Q118" s="177">
        <v>4645</v>
      </c>
      <c r="R118" s="178">
        <v>667.15</v>
      </c>
      <c r="S118" s="179">
        <v>4645</v>
      </c>
      <c r="T118" s="178">
        <v>678.08</v>
      </c>
      <c r="V118" s="178">
        <f>BazaZaUpit[[#This Row],[IZVORNI PLAN ILI REBALANS ZA 2023. EUR]]-BazaZaUpit[[#This Row],[IZVORNI / TEKUĆI                           Plan za 2023.]]</f>
        <v>0</v>
      </c>
    </row>
    <row r="119" spans="1:22" x14ac:dyDescent="0.25">
      <c r="A119" s="55">
        <v>329</v>
      </c>
      <c r="B119" s="56" t="s">
        <v>20</v>
      </c>
      <c r="C119" s="56"/>
      <c r="D119" s="56"/>
      <c r="E119" s="56"/>
      <c r="F119" s="56"/>
      <c r="G119" s="56"/>
      <c r="H119" s="56"/>
      <c r="I119" s="56"/>
      <c r="J119" s="172">
        <f t="shared" ref="J119:T119" si="84">SUM(J120)</f>
        <v>9954</v>
      </c>
      <c r="K119" s="172">
        <f t="shared" si="84"/>
        <v>7684.51</v>
      </c>
      <c r="L119" s="172">
        <f t="shared" si="84"/>
        <v>7963</v>
      </c>
      <c r="M119" s="172">
        <f t="shared" si="84"/>
        <v>7963</v>
      </c>
      <c r="N119" s="172">
        <f t="shared" si="84"/>
        <v>9029.7199999999993</v>
      </c>
      <c r="O119" s="172">
        <f t="shared" si="84"/>
        <v>8800</v>
      </c>
      <c r="P119" s="172">
        <f t="shared" si="84"/>
        <v>8800</v>
      </c>
      <c r="Q119" s="173">
        <f t="shared" si="84"/>
        <v>8800</v>
      </c>
      <c r="R119" s="173">
        <f t="shared" si="84"/>
        <v>1204.21</v>
      </c>
      <c r="S119" s="173">
        <f t="shared" si="84"/>
        <v>7963</v>
      </c>
      <c r="T119" s="173">
        <f t="shared" si="84"/>
        <v>538.59</v>
      </c>
      <c r="V119" s="173">
        <f>BazaZaUpit[[#This Row],[IZVORNI PLAN ILI REBALANS ZA 2023. EUR]]-BazaZaUpit[[#This Row],[IZVORNI / TEKUĆI                           Plan za 2023.]]</f>
        <v>0</v>
      </c>
    </row>
    <row r="120" spans="1:22" s="30" customFormat="1" x14ac:dyDescent="0.25">
      <c r="A120" s="8">
        <v>3292</v>
      </c>
      <c r="B120" s="4" t="s">
        <v>18</v>
      </c>
      <c r="C120" s="4"/>
      <c r="D120" s="4"/>
      <c r="E120" s="4"/>
      <c r="F120" s="4"/>
      <c r="G120" s="4"/>
      <c r="H120" s="4"/>
      <c r="I120" s="4"/>
      <c r="J120" s="176">
        <v>9954</v>
      </c>
      <c r="K120" s="176">
        <v>7684.51</v>
      </c>
      <c r="L120" s="176">
        <v>7963</v>
      </c>
      <c r="M120" s="176">
        <v>7963</v>
      </c>
      <c r="N120" s="176">
        <v>9029.7199999999993</v>
      </c>
      <c r="O120" s="176">
        <v>8800</v>
      </c>
      <c r="P120" s="176">
        <v>8800</v>
      </c>
      <c r="Q120" s="177">
        <v>8800</v>
      </c>
      <c r="R120" s="178">
        <v>1204.21</v>
      </c>
      <c r="S120" s="179">
        <v>7963</v>
      </c>
      <c r="T120" s="178">
        <v>538.59</v>
      </c>
      <c r="V120" s="178">
        <f>BazaZaUpit[[#This Row],[IZVORNI PLAN ILI REBALANS ZA 2023. EUR]]-BazaZaUpit[[#This Row],[IZVORNI / TEKUĆI                           Plan za 2023.]]</f>
        <v>0</v>
      </c>
    </row>
    <row r="121" spans="1:22" s="30" customFormat="1" x14ac:dyDescent="0.25">
      <c r="A121" s="55">
        <v>34</v>
      </c>
      <c r="B121" s="56" t="s">
        <v>23</v>
      </c>
      <c r="C121" s="56"/>
      <c r="D121" s="56"/>
      <c r="E121" s="56"/>
      <c r="F121" s="56"/>
      <c r="G121" s="56"/>
      <c r="H121" s="56"/>
      <c r="I121" s="56"/>
      <c r="J121" s="172">
        <f t="shared" ref="J121:T122" si="85">SUM(J122)</f>
        <v>3716</v>
      </c>
      <c r="K121" s="172">
        <f t="shared" si="85"/>
        <v>591.05999999999995</v>
      </c>
      <c r="L121" s="172">
        <f t="shared" si="85"/>
        <v>14412</v>
      </c>
      <c r="M121" s="172">
        <f t="shared" si="85"/>
        <v>14412</v>
      </c>
      <c r="N121" s="172">
        <f t="shared" si="85"/>
        <v>10820.16</v>
      </c>
      <c r="O121" s="172">
        <f t="shared" si="85"/>
        <v>6800</v>
      </c>
      <c r="P121" s="172">
        <f t="shared" si="85"/>
        <v>2450</v>
      </c>
      <c r="Q121" s="173">
        <f t="shared" si="85"/>
        <v>0</v>
      </c>
      <c r="R121" s="173">
        <f>(R122)</f>
        <v>462.9</v>
      </c>
      <c r="S121" s="173">
        <f t="shared" si="85"/>
        <v>14412</v>
      </c>
      <c r="T121" s="173">
        <f t="shared" si="85"/>
        <v>5903.48</v>
      </c>
      <c r="V121" s="173">
        <f>BazaZaUpit[[#This Row],[IZVORNI PLAN ILI REBALANS ZA 2023. EUR]]-BazaZaUpit[[#This Row],[IZVORNI / TEKUĆI                           Plan za 2023.]]</f>
        <v>0</v>
      </c>
    </row>
    <row r="122" spans="1:22" s="30" customFormat="1" x14ac:dyDescent="0.25">
      <c r="A122" s="55">
        <v>342</v>
      </c>
      <c r="B122" s="56" t="s">
        <v>33</v>
      </c>
      <c r="C122" s="56"/>
      <c r="D122" s="56"/>
      <c r="E122" s="56"/>
      <c r="F122" s="56"/>
      <c r="G122" s="56"/>
      <c r="H122" s="56"/>
      <c r="I122" s="56"/>
      <c r="J122" s="172">
        <f t="shared" si="85"/>
        <v>3716</v>
      </c>
      <c r="K122" s="172">
        <f t="shared" si="85"/>
        <v>591.05999999999995</v>
      </c>
      <c r="L122" s="172">
        <f t="shared" si="85"/>
        <v>14412</v>
      </c>
      <c r="M122" s="172">
        <f t="shared" si="85"/>
        <v>14412</v>
      </c>
      <c r="N122" s="172">
        <f t="shared" si="85"/>
        <v>10820.16</v>
      </c>
      <c r="O122" s="172">
        <f t="shared" si="85"/>
        <v>6800</v>
      </c>
      <c r="P122" s="172">
        <f t="shared" si="85"/>
        <v>2450</v>
      </c>
      <c r="Q122" s="173">
        <f t="shared" si="85"/>
        <v>0</v>
      </c>
      <c r="R122" s="173">
        <f t="shared" si="85"/>
        <v>462.9</v>
      </c>
      <c r="S122" s="173">
        <f t="shared" si="85"/>
        <v>14412</v>
      </c>
      <c r="T122" s="173">
        <f t="shared" si="85"/>
        <v>5903.48</v>
      </c>
      <c r="V122" s="173">
        <f>BazaZaUpit[[#This Row],[IZVORNI PLAN ILI REBALANS ZA 2023. EUR]]-BazaZaUpit[[#This Row],[IZVORNI / TEKUĆI                           Plan za 2023.]]</f>
        <v>0</v>
      </c>
    </row>
    <row r="123" spans="1:22" s="30" customFormat="1" ht="24" x14ac:dyDescent="0.25">
      <c r="A123" s="34">
        <v>3423</v>
      </c>
      <c r="B123" s="7" t="s">
        <v>65</v>
      </c>
      <c r="C123" s="7"/>
      <c r="D123" s="7"/>
      <c r="E123" s="7"/>
      <c r="F123" s="7"/>
      <c r="G123" s="7"/>
      <c r="H123" s="7"/>
      <c r="I123" s="7"/>
      <c r="J123" s="176">
        <v>3716</v>
      </c>
      <c r="K123" s="176">
        <v>591.05999999999995</v>
      </c>
      <c r="L123" s="176">
        <v>14412</v>
      </c>
      <c r="M123" s="176">
        <v>14412</v>
      </c>
      <c r="N123" s="176">
        <v>10820.16</v>
      </c>
      <c r="O123" s="176">
        <v>6800</v>
      </c>
      <c r="P123" s="176">
        <v>2450</v>
      </c>
      <c r="Q123" s="177"/>
      <c r="R123" s="178">
        <v>462.9</v>
      </c>
      <c r="S123" s="179">
        <v>14412</v>
      </c>
      <c r="T123" s="178">
        <v>5903.48</v>
      </c>
      <c r="V123" s="178">
        <f>BazaZaUpit[[#This Row],[IZVORNI PLAN ILI REBALANS ZA 2023. EUR]]-BazaZaUpit[[#This Row],[IZVORNI / TEKUĆI                           Plan za 2023.]]</f>
        <v>0</v>
      </c>
    </row>
    <row r="124" spans="1:22" s="30" customFormat="1" ht="84" x14ac:dyDescent="0.25">
      <c r="A124" s="2" t="s">
        <v>30</v>
      </c>
      <c r="B124" s="3" t="s">
        <v>35</v>
      </c>
      <c r="C124" s="12" t="s">
        <v>145</v>
      </c>
      <c r="D124" s="12" t="s">
        <v>120</v>
      </c>
      <c r="E124" s="12" t="s">
        <v>121</v>
      </c>
      <c r="F124" s="12" t="s">
        <v>269</v>
      </c>
      <c r="G124" s="12" t="s">
        <v>271</v>
      </c>
      <c r="H124" s="12"/>
      <c r="I124" s="12"/>
      <c r="J124" s="182">
        <f>J125</f>
        <v>56938</v>
      </c>
      <c r="K124" s="182">
        <f t="shared" ref="K124:T124" si="86">K125</f>
        <v>29918.52</v>
      </c>
      <c r="L124" s="182">
        <f t="shared" si="86"/>
        <v>116311</v>
      </c>
      <c r="M124" s="182">
        <f t="shared" si="86"/>
        <v>116311</v>
      </c>
      <c r="N124" s="182">
        <f t="shared" si="86"/>
        <v>104329.99</v>
      </c>
      <c r="O124" s="182">
        <f t="shared" si="86"/>
        <v>110571</v>
      </c>
      <c r="P124" s="182">
        <f t="shared" si="86"/>
        <v>75000</v>
      </c>
      <c r="Q124" s="182">
        <f t="shared" si="86"/>
        <v>0</v>
      </c>
      <c r="R124" s="182">
        <f t="shared" si="86"/>
        <v>16178.76</v>
      </c>
      <c r="S124" s="182">
        <f t="shared" si="86"/>
        <v>116311</v>
      </c>
      <c r="T124" s="182">
        <f t="shared" si="86"/>
        <v>27232.89</v>
      </c>
      <c r="V124" s="182">
        <f>BazaZaUpit[[#This Row],[IZVORNI PLAN ILI REBALANS ZA 2023. EUR]]-BazaZaUpit[[#This Row],[IZVORNI / TEKUĆI                           Plan za 2023.]]</f>
        <v>0</v>
      </c>
    </row>
    <row r="125" spans="1:22" s="30" customFormat="1" x14ac:dyDescent="0.25">
      <c r="A125" s="52">
        <v>4</v>
      </c>
      <c r="B125" s="53" t="s">
        <v>112</v>
      </c>
      <c r="C125" s="53"/>
      <c r="D125" s="53"/>
      <c r="E125" s="53"/>
      <c r="F125" s="53"/>
      <c r="G125" s="53"/>
      <c r="H125" s="53"/>
      <c r="I125" s="53"/>
      <c r="J125" s="170">
        <f t="shared" ref="J125:T127" si="87">SUM(J126)</f>
        <v>56938</v>
      </c>
      <c r="K125" s="170">
        <f t="shared" si="87"/>
        <v>29918.52</v>
      </c>
      <c r="L125" s="170">
        <f t="shared" si="87"/>
        <v>116311</v>
      </c>
      <c r="M125" s="170">
        <f t="shared" si="87"/>
        <v>116311</v>
      </c>
      <c r="N125" s="170">
        <f t="shared" si="87"/>
        <v>104329.99</v>
      </c>
      <c r="O125" s="170">
        <f t="shared" si="87"/>
        <v>110571</v>
      </c>
      <c r="P125" s="170">
        <f t="shared" si="87"/>
        <v>75000</v>
      </c>
      <c r="Q125" s="171">
        <f t="shared" si="87"/>
        <v>0</v>
      </c>
      <c r="R125" s="171">
        <f t="shared" si="87"/>
        <v>16178.76</v>
      </c>
      <c r="S125" s="171">
        <f t="shared" si="87"/>
        <v>116311</v>
      </c>
      <c r="T125" s="171">
        <f t="shared" si="87"/>
        <v>27232.89</v>
      </c>
      <c r="V125" s="171">
        <f>BazaZaUpit[[#This Row],[IZVORNI PLAN ILI REBALANS ZA 2023. EUR]]-BazaZaUpit[[#This Row],[IZVORNI / TEKUĆI                           Plan za 2023.]]</f>
        <v>0</v>
      </c>
    </row>
    <row r="126" spans="1:22" s="30" customFormat="1" x14ac:dyDescent="0.25">
      <c r="A126" s="55">
        <v>42</v>
      </c>
      <c r="B126" s="56" t="s">
        <v>26</v>
      </c>
      <c r="C126" s="56"/>
      <c r="D126" s="56"/>
      <c r="E126" s="56"/>
      <c r="F126" s="56"/>
      <c r="G126" s="56"/>
      <c r="H126" s="56"/>
      <c r="I126" s="56"/>
      <c r="J126" s="172">
        <f t="shared" si="87"/>
        <v>56938</v>
      </c>
      <c r="K126" s="172">
        <f t="shared" si="87"/>
        <v>29918.52</v>
      </c>
      <c r="L126" s="172">
        <f t="shared" si="87"/>
        <v>116311</v>
      </c>
      <c r="M126" s="172">
        <f t="shared" si="87"/>
        <v>116311</v>
      </c>
      <c r="N126" s="172">
        <f t="shared" si="87"/>
        <v>104329.99</v>
      </c>
      <c r="O126" s="172">
        <f t="shared" si="87"/>
        <v>110571</v>
      </c>
      <c r="P126" s="172">
        <f t="shared" si="87"/>
        <v>75000</v>
      </c>
      <c r="Q126" s="173">
        <f t="shared" si="87"/>
        <v>0</v>
      </c>
      <c r="R126" s="173">
        <f t="shared" si="87"/>
        <v>16178.76</v>
      </c>
      <c r="S126" s="173">
        <f t="shared" si="87"/>
        <v>116311</v>
      </c>
      <c r="T126" s="173">
        <f t="shared" si="87"/>
        <v>27232.89</v>
      </c>
      <c r="V126" s="173">
        <f>BazaZaUpit[[#This Row],[IZVORNI PLAN ILI REBALANS ZA 2023. EUR]]-BazaZaUpit[[#This Row],[IZVORNI / TEKUĆI                           Plan za 2023.]]</f>
        <v>0</v>
      </c>
    </row>
    <row r="127" spans="1:22" s="30" customFormat="1" x14ac:dyDescent="0.25">
      <c r="A127" s="55">
        <v>423</v>
      </c>
      <c r="B127" s="56" t="s">
        <v>27</v>
      </c>
      <c r="C127" s="56"/>
      <c r="D127" s="56"/>
      <c r="E127" s="56"/>
      <c r="F127" s="56"/>
      <c r="G127" s="56"/>
      <c r="H127" s="56"/>
      <c r="I127" s="56"/>
      <c r="J127" s="172">
        <f t="shared" si="87"/>
        <v>56938</v>
      </c>
      <c r="K127" s="172">
        <f t="shared" si="87"/>
        <v>29918.52</v>
      </c>
      <c r="L127" s="172">
        <f t="shared" si="87"/>
        <v>116311</v>
      </c>
      <c r="M127" s="172">
        <f t="shared" si="87"/>
        <v>116311</v>
      </c>
      <c r="N127" s="172">
        <f t="shared" si="87"/>
        <v>104329.99</v>
      </c>
      <c r="O127" s="172">
        <f t="shared" si="87"/>
        <v>110571</v>
      </c>
      <c r="P127" s="172">
        <f t="shared" si="87"/>
        <v>75000</v>
      </c>
      <c r="Q127" s="173">
        <f t="shared" si="87"/>
        <v>0</v>
      </c>
      <c r="R127" s="173">
        <f t="shared" si="87"/>
        <v>16178.76</v>
      </c>
      <c r="S127" s="173">
        <f t="shared" si="87"/>
        <v>116311</v>
      </c>
      <c r="T127" s="173">
        <f t="shared" si="87"/>
        <v>27232.89</v>
      </c>
      <c r="V127" s="173">
        <f>BazaZaUpit[[#This Row],[IZVORNI PLAN ILI REBALANS ZA 2023. EUR]]-BazaZaUpit[[#This Row],[IZVORNI / TEKUĆI                           Plan za 2023.]]</f>
        <v>0</v>
      </c>
    </row>
    <row r="128" spans="1:22" x14ac:dyDescent="0.25">
      <c r="A128" s="34">
        <v>4231</v>
      </c>
      <c r="B128" s="7" t="s">
        <v>66</v>
      </c>
      <c r="C128" s="7"/>
      <c r="D128" s="7"/>
      <c r="E128" s="7"/>
      <c r="F128" s="7"/>
      <c r="G128" s="7"/>
      <c r="H128" s="7"/>
      <c r="I128" s="7"/>
      <c r="J128" s="176">
        <v>56938</v>
      </c>
      <c r="K128" s="176">
        <v>29918.52</v>
      </c>
      <c r="L128" s="176">
        <v>116311</v>
      </c>
      <c r="M128" s="176">
        <v>116311</v>
      </c>
      <c r="N128" s="176">
        <v>104329.99</v>
      </c>
      <c r="O128" s="176">
        <v>110571</v>
      </c>
      <c r="P128" s="176">
        <v>75000</v>
      </c>
      <c r="Q128" s="177"/>
      <c r="R128" s="178">
        <v>16178.76</v>
      </c>
      <c r="S128" s="179">
        <v>116311</v>
      </c>
      <c r="T128" s="178">
        <v>27232.89</v>
      </c>
      <c r="V128" s="178">
        <f>BazaZaUpit[[#This Row],[IZVORNI PLAN ILI REBALANS ZA 2023. EUR]]-BazaZaUpit[[#This Row],[IZVORNI / TEKUĆI                           Plan za 2023.]]</f>
        <v>0</v>
      </c>
    </row>
    <row r="129" spans="1:22" s="30" customFormat="1" ht="36" x14ac:dyDescent="0.25">
      <c r="A129" s="29" t="s">
        <v>71</v>
      </c>
      <c r="B129" s="11" t="s">
        <v>78</v>
      </c>
      <c r="C129" s="11"/>
      <c r="D129" s="11"/>
      <c r="E129" s="11"/>
      <c r="F129" s="11"/>
      <c r="G129" s="11"/>
      <c r="H129" s="11"/>
      <c r="I129" s="11"/>
      <c r="J129" s="166">
        <f t="shared" ref="J129:T129" si="88">SUM(J130)</f>
        <v>861980</v>
      </c>
      <c r="K129" s="166">
        <f t="shared" si="88"/>
        <v>695697.18</v>
      </c>
      <c r="L129" s="166">
        <f t="shared" si="88"/>
        <v>0</v>
      </c>
      <c r="M129" s="166"/>
      <c r="N129" s="166"/>
      <c r="O129" s="166">
        <f t="shared" si="88"/>
        <v>0</v>
      </c>
      <c r="P129" s="166">
        <f t="shared" si="88"/>
        <v>0</v>
      </c>
      <c r="Q129" s="167">
        <f t="shared" si="88"/>
        <v>0</v>
      </c>
      <c r="R129" s="167">
        <f t="shared" si="88"/>
        <v>589260.57000000007</v>
      </c>
      <c r="S129" s="167">
        <f t="shared" si="88"/>
        <v>0</v>
      </c>
      <c r="T129" s="167">
        <f t="shared" si="88"/>
        <v>0</v>
      </c>
      <c r="V129" s="167">
        <f>BazaZaUpit[[#This Row],[IZVORNI PLAN ILI REBALANS ZA 2023. EUR]]-BazaZaUpit[[#This Row],[IZVORNI / TEKUĆI                           Plan za 2023.]]</f>
        <v>0</v>
      </c>
    </row>
    <row r="130" spans="1:22" s="30" customFormat="1" ht="60" x14ac:dyDescent="0.25">
      <c r="A130" s="35" t="s">
        <v>31</v>
      </c>
      <c r="B130" s="13" t="s">
        <v>37</v>
      </c>
      <c r="C130" s="13" t="s">
        <v>146</v>
      </c>
      <c r="D130" s="13" t="s">
        <v>120</v>
      </c>
      <c r="E130" s="13" t="s">
        <v>122</v>
      </c>
      <c r="F130" s="13" t="s">
        <v>272</v>
      </c>
      <c r="G130" s="13" t="s">
        <v>273</v>
      </c>
      <c r="H130" s="13"/>
      <c r="I130" s="13"/>
      <c r="J130" s="183">
        <f>SUM(J131+J158)</f>
        <v>861980</v>
      </c>
      <c r="K130" s="183">
        <f>SUM(K131+K158)</f>
        <v>695697.18</v>
      </c>
      <c r="L130" s="183">
        <f>SUM(L131+L158)</f>
        <v>0</v>
      </c>
      <c r="M130" s="183"/>
      <c r="N130" s="183"/>
      <c r="O130" s="183">
        <f t="shared" ref="O130:T130" si="89">SUM(O131+O158)</f>
        <v>0</v>
      </c>
      <c r="P130" s="183">
        <f t="shared" si="89"/>
        <v>0</v>
      </c>
      <c r="Q130" s="193">
        <f t="shared" si="89"/>
        <v>0</v>
      </c>
      <c r="R130" s="193">
        <f t="shared" si="89"/>
        <v>589260.57000000007</v>
      </c>
      <c r="S130" s="193">
        <f t="shared" si="89"/>
        <v>0</v>
      </c>
      <c r="T130" s="193">
        <f t="shared" si="89"/>
        <v>0</v>
      </c>
      <c r="V130" s="193">
        <f>BazaZaUpit[[#This Row],[IZVORNI PLAN ILI REBALANS ZA 2023. EUR]]-BazaZaUpit[[#This Row],[IZVORNI / TEKUĆI                           Plan za 2023.]]</f>
        <v>0</v>
      </c>
    </row>
    <row r="131" spans="1:22" s="30" customFormat="1" x14ac:dyDescent="0.25">
      <c r="A131" s="52">
        <v>3</v>
      </c>
      <c r="B131" s="53" t="s">
        <v>113</v>
      </c>
      <c r="C131" s="53"/>
      <c r="D131" s="53"/>
      <c r="E131" s="53"/>
      <c r="F131" s="53"/>
      <c r="G131" s="53"/>
      <c r="H131" s="53"/>
      <c r="I131" s="53"/>
      <c r="J131" s="170">
        <f>SUM(J132+J139+J155)</f>
        <v>847049</v>
      </c>
      <c r="K131" s="170">
        <f>SUM(K132+K139+K155)</f>
        <v>695697.18</v>
      </c>
      <c r="L131" s="170">
        <f>SUM(L132+L139+L155)</f>
        <v>0</v>
      </c>
      <c r="M131" s="170"/>
      <c r="N131" s="170"/>
      <c r="O131" s="170">
        <f>SUM(O132+O139+O155)</f>
        <v>0</v>
      </c>
      <c r="P131" s="170">
        <f>SUM(P132+P139+P155)</f>
        <v>0</v>
      </c>
      <c r="Q131" s="171">
        <f>SUM(Q132+Q139+Q155)</f>
        <v>0</v>
      </c>
      <c r="R131" s="171">
        <f>SUM(R132+R139+R155)</f>
        <v>589260.57000000007</v>
      </c>
      <c r="S131" s="171">
        <f>SUM(S132+S139+S155)</f>
        <v>0</v>
      </c>
      <c r="T131" s="171">
        <f t="shared" ref="T131" si="90">SUM(T132+T139+T155)</f>
        <v>0</v>
      </c>
      <c r="V131" s="171">
        <f>BazaZaUpit[[#This Row],[IZVORNI PLAN ILI REBALANS ZA 2023. EUR]]-BazaZaUpit[[#This Row],[IZVORNI / TEKUĆI                           Plan za 2023.]]</f>
        <v>0</v>
      </c>
    </row>
    <row r="132" spans="1:22" s="30" customFormat="1" x14ac:dyDescent="0.25">
      <c r="A132" s="55">
        <v>31</v>
      </c>
      <c r="B132" s="56" t="s">
        <v>11</v>
      </c>
      <c r="C132" s="56"/>
      <c r="D132" s="56"/>
      <c r="E132" s="56"/>
      <c r="F132" s="56"/>
      <c r="G132" s="56"/>
      <c r="H132" s="56"/>
      <c r="I132" s="56"/>
      <c r="J132" s="172">
        <f>SUM(J133+J135+J137)</f>
        <v>23836</v>
      </c>
      <c r="K132" s="172">
        <f>SUM(K133+K135+K137)</f>
        <v>25917.030000000002</v>
      </c>
      <c r="L132" s="172">
        <v>0</v>
      </c>
      <c r="M132" s="172"/>
      <c r="N132" s="172"/>
      <c r="O132" s="172">
        <v>0</v>
      </c>
      <c r="P132" s="172">
        <v>0</v>
      </c>
      <c r="Q132" s="173">
        <v>0</v>
      </c>
      <c r="R132" s="173">
        <f>SUM(R133+R135+R137)</f>
        <v>13678.76</v>
      </c>
      <c r="S132" s="173">
        <f t="shared" ref="S132:T132" si="91">SUM(S133+S135+S137)</f>
        <v>0</v>
      </c>
      <c r="T132" s="173">
        <f t="shared" si="91"/>
        <v>0</v>
      </c>
      <c r="V132" s="173">
        <f>BazaZaUpit[[#This Row],[IZVORNI PLAN ILI REBALANS ZA 2023. EUR]]-BazaZaUpit[[#This Row],[IZVORNI / TEKUĆI                           Plan za 2023.]]</f>
        <v>0</v>
      </c>
    </row>
    <row r="133" spans="1:22" s="30" customFormat="1" x14ac:dyDescent="0.25">
      <c r="A133" s="55">
        <v>311</v>
      </c>
      <c r="B133" s="56" t="s">
        <v>8</v>
      </c>
      <c r="C133" s="56"/>
      <c r="D133" s="56"/>
      <c r="E133" s="56"/>
      <c r="F133" s="56"/>
      <c r="G133" s="56"/>
      <c r="H133" s="56"/>
      <c r="I133" s="56"/>
      <c r="J133" s="172">
        <f>SUM(J134)</f>
        <v>19857</v>
      </c>
      <c r="K133" s="172">
        <f>SUM(K134)</f>
        <v>21695.63</v>
      </c>
      <c r="L133" s="172">
        <v>0</v>
      </c>
      <c r="M133" s="172"/>
      <c r="N133" s="172"/>
      <c r="O133" s="172">
        <v>0</v>
      </c>
      <c r="P133" s="172">
        <v>0</v>
      </c>
      <c r="Q133" s="173">
        <v>0</v>
      </c>
      <c r="R133" s="173">
        <f>SUM(R134)</f>
        <v>11570.54</v>
      </c>
      <c r="S133" s="173">
        <f>SUM(S134)</f>
        <v>0</v>
      </c>
      <c r="T133" s="173">
        <f t="shared" ref="T133" si="92">SUM(T134)</f>
        <v>0</v>
      </c>
      <c r="V133" s="173">
        <f>BazaZaUpit[[#This Row],[IZVORNI PLAN ILI REBALANS ZA 2023. EUR]]-BazaZaUpit[[#This Row],[IZVORNI / TEKUĆI                           Plan za 2023.]]</f>
        <v>0</v>
      </c>
    </row>
    <row r="134" spans="1:22" x14ac:dyDescent="0.25">
      <c r="A134" s="8">
        <v>3111</v>
      </c>
      <c r="B134" s="4" t="s">
        <v>72</v>
      </c>
      <c r="C134" s="4"/>
      <c r="D134" s="4"/>
      <c r="E134" s="4"/>
      <c r="F134" s="4"/>
      <c r="G134" s="4"/>
      <c r="H134" s="4"/>
      <c r="I134" s="4"/>
      <c r="J134" s="176">
        <v>19857</v>
      </c>
      <c r="K134" s="176">
        <v>21695.63</v>
      </c>
      <c r="L134" s="176"/>
      <c r="M134" s="176"/>
      <c r="N134" s="176"/>
      <c r="O134" s="176">
        <v>0</v>
      </c>
      <c r="P134" s="176">
        <v>0</v>
      </c>
      <c r="Q134" s="177">
        <v>0</v>
      </c>
      <c r="R134" s="178">
        <v>11570.54</v>
      </c>
      <c r="S134" s="179"/>
      <c r="T134" s="178"/>
      <c r="V134" s="178">
        <f>BazaZaUpit[[#This Row],[IZVORNI PLAN ILI REBALANS ZA 2023. EUR]]-BazaZaUpit[[#This Row],[IZVORNI / TEKUĆI                           Plan za 2023.]]</f>
        <v>0</v>
      </c>
    </row>
    <row r="135" spans="1:22" s="30" customFormat="1" x14ac:dyDescent="0.25">
      <c r="A135" s="55">
        <v>312</v>
      </c>
      <c r="B135" s="56" t="s">
        <v>9</v>
      </c>
      <c r="C135" s="56"/>
      <c r="D135" s="56"/>
      <c r="E135" s="56"/>
      <c r="F135" s="56"/>
      <c r="G135" s="56"/>
      <c r="H135" s="56"/>
      <c r="I135" s="56"/>
      <c r="J135" s="172">
        <f>SUM(J136)</f>
        <v>833</v>
      </c>
      <c r="K135" s="172">
        <f>SUM(K136)</f>
        <v>641.61</v>
      </c>
      <c r="L135" s="172">
        <v>0</v>
      </c>
      <c r="M135" s="172"/>
      <c r="N135" s="172"/>
      <c r="O135" s="172">
        <v>0</v>
      </c>
      <c r="P135" s="172">
        <v>0</v>
      </c>
      <c r="Q135" s="173">
        <v>0</v>
      </c>
      <c r="R135" s="173">
        <f>SUM(R136)</f>
        <v>199.08</v>
      </c>
      <c r="S135" s="173">
        <f t="shared" ref="S135:T135" si="93">SUM(S136)</f>
        <v>0</v>
      </c>
      <c r="T135" s="173">
        <f t="shared" si="93"/>
        <v>0</v>
      </c>
      <c r="V135" s="173">
        <f>BazaZaUpit[[#This Row],[IZVORNI PLAN ILI REBALANS ZA 2023. EUR]]-BazaZaUpit[[#This Row],[IZVORNI / TEKUĆI                           Plan za 2023.]]</f>
        <v>0</v>
      </c>
    </row>
    <row r="136" spans="1:22" x14ac:dyDescent="0.25">
      <c r="A136" s="8">
        <v>3121</v>
      </c>
      <c r="B136" s="4" t="s">
        <v>9</v>
      </c>
      <c r="C136" s="4"/>
      <c r="D136" s="4"/>
      <c r="E136" s="4"/>
      <c r="F136" s="4"/>
      <c r="G136" s="4"/>
      <c r="H136" s="4"/>
      <c r="I136" s="4"/>
      <c r="J136" s="176">
        <v>833</v>
      </c>
      <c r="K136" s="176">
        <v>641.61</v>
      </c>
      <c r="L136" s="176"/>
      <c r="M136" s="176"/>
      <c r="N136" s="176"/>
      <c r="O136" s="176">
        <v>0</v>
      </c>
      <c r="P136" s="176">
        <v>0</v>
      </c>
      <c r="Q136" s="177">
        <v>0</v>
      </c>
      <c r="R136" s="178">
        <v>199.08</v>
      </c>
      <c r="S136" s="179"/>
      <c r="T136" s="178"/>
      <c r="V136" s="178">
        <f>BazaZaUpit[[#This Row],[IZVORNI PLAN ILI REBALANS ZA 2023. EUR]]-BazaZaUpit[[#This Row],[IZVORNI / TEKUĆI                           Plan za 2023.]]</f>
        <v>0</v>
      </c>
    </row>
    <row r="137" spans="1:22" s="30" customFormat="1" x14ac:dyDescent="0.25">
      <c r="A137" s="55">
        <v>313</v>
      </c>
      <c r="B137" s="56" t="s">
        <v>74</v>
      </c>
      <c r="C137" s="56"/>
      <c r="D137" s="56"/>
      <c r="E137" s="56"/>
      <c r="F137" s="56"/>
      <c r="G137" s="56"/>
      <c r="H137" s="56"/>
      <c r="I137" s="56"/>
      <c r="J137" s="172">
        <f>SUM(J138)</f>
        <v>3146</v>
      </c>
      <c r="K137" s="172">
        <f>SUM(K138)</f>
        <v>3579.79</v>
      </c>
      <c r="L137" s="172">
        <v>0</v>
      </c>
      <c r="M137" s="172"/>
      <c r="N137" s="172"/>
      <c r="O137" s="172">
        <v>0</v>
      </c>
      <c r="P137" s="172">
        <v>0</v>
      </c>
      <c r="Q137" s="173">
        <v>0</v>
      </c>
      <c r="R137" s="173">
        <f>SUM(R138)</f>
        <v>1909.14</v>
      </c>
      <c r="S137" s="173">
        <f t="shared" ref="S137:T137" si="94">SUM(S138)</f>
        <v>0</v>
      </c>
      <c r="T137" s="173">
        <f t="shared" si="94"/>
        <v>0</v>
      </c>
      <c r="V137" s="173">
        <f>BazaZaUpit[[#This Row],[IZVORNI PLAN ILI REBALANS ZA 2023. EUR]]-BazaZaUpit[[#This Row],[IZVORNI / TEKUĆI                           Plan za 2023.]]</f>
        <v>0</v>
      </c>
    </row>
    <row r="138" spans="1:22" x14ac:dyDescent="0.25">
      <c r="A138" s="8">
        <v>3132</v>
      </c>
      <c r="B138" s="4" t="s">
        <v>73</v>
      </c>
      <c r="C138" s="4"/>
      <c r="D138" s="4"/>
      <c r="E138" s="4"/>
      <c r="F138" s="4"/>
      <c r="G138" s="4"/>
      <c r="H138" s="4"/>
      <c r="I138" s="4"/>
      <c r="J138" s="176">
        <v>3146</v>
      </c>
      <c r="K138" s="176">
        <v>3579.79</v>
      </c>
      <c r="L138" s="176"/>
      <c r="M138" s="176"/>
      <c r="N138" s="176"/>
      <c r="O138" s="176">
        <v>0</v>
      </c>
      <c r="P138" s="176">
        <v>0</v>
      </c>
      <c r="Q138" s="177">
        <v>0</v>
      </c>
      <c r="R138" s="178">
        <v>1909.14</v>
      </c>
      <c r="S138" s="179"/>
      <c r="T138" s="178"/>
      <c r="V138" s="178">
        <f>BazaZaUpit[[#This Row],[IZVORNI PLAN ILI REBALANS ZA 2023. EUR]]-BazaZaUpit[[#This Row],[IZVORNI / TEKUĆI                           Plan za 2023.]]</f>
        <v>0</v>
      </c>
    </row>
    <row r="139" spans="1:22" s="30" customFormat="1" x14ac:dyDescent="0.25">
      <c r="A139" s="55">
        <v>32</v>
      </c>
      <c r="B139" s="56" t="s">
        <v>21</v>
      </c>
      <c r="C139" s="56"/>
      <c r="D139" s="56"/>
      <c r="E139" s="56"/>
      <c r="F139" s="56"/>
      <c r="G139" s="56"/>
      <c r="H139" s="56"/>
      <c r="I139" s="56"/>
      <c r="J139" s="172">
        <f>SUM(J140+J142+J144+J149+J151)</f>
        <v>821222</v>
      </c>
      <c r="K139" s="172">
        <f>SUM(K140+K142+K144+K149+K151)</f>
        <v>669780.15</v>
      </c>
      <c r="L139" s="172">
        <v>0</v>
      </c>
      <c r="M139" s="172"/>
      <c r="N139" s="172"/>
      <c r="O139" s="172">
        <v>0</v>
      </c>
      <c r="P139" s="172">
        <v>0</v>
      </c>
      <c r="Q139" s="173">
        <v>0</v>
      </c>
      <c r="R139" s="173">
        <f>SUM(R140+R142+R144+R149+R151)</f>
        <v>575581.81000000006</v>
      </c>
      <c r="S139" s="173">
        <f t="shared" ref="S139:T139" si="95">SUM(S140+S142+S144+S149+S151)</f>
        <v>0</v>
      </c>
      <c r="T139" s="173">
        <f t="shared" si="95"/>
        <v>0</v>
      </c>
      <c r="V139" s="173">
        <f>BazaZaUpit[[#This Row],[IZVORNI PLAN ILI REBALANS ZA 2023. EUR]]-BazaZaUpit[[#This Row],[IZVORNI / TEKUĆI                           Plan za 2023.]]</f>
        <v>0</v>
      </c>
    </row>
    <row r="140" spans="1:22" s="30" customFormat="1" x14ac:dyDescent="0.25">
      <c r="A140" s="55">
        <v>321</v>
      </c>
      <c r="B140" s="56" t="s">
        <v>13</v>
      </c>
      <c r="C140" s="56"/>
      <c r="D140" s="56"/>
      <c r="E140" s="56"/>
      <c r="F140" s="56"/>
      <c r="G140" s="56"/>
      <c r="H140" s="56"/>
      <c r="I140" s="56"/>
      <c r="J140" s="172">
        <f>SUM(J141)</f>
        <v>119451</v>
      </c>
      <c r="K140" s="172">
        <f>SUM(K141)</f>
        <v>106893.38</v>
      </c>
      <c r="L140" s="172">
        <v>0</v>
      </c>
      <c r="M140" s="172"/>
      <c r="N140" s="172"/>
      <c r="O140" s="172">
        <v>0</v>
      </c>
      <c r="P140" s="172">
        <v>0</v>
      </c>
      <c r="Q140" s="173">
        <v>0</v>
      </c>
      <c r="R140" s="173">
        <f>SUM(R141)</f>
        <v>72318.240000000005</v>
      </c>
      <c r="S140" s="173">
        <f t="shared" ref="S140:T140" si="96">SUM(S141)</f>
        <v>0</v>
      </c>
      <c r="T140" s="173">
        <f t="shared" si="96"/>
        <v>0</v>
      </c>
      <c r="V140" s="173">
        <f>BazaZaUpit[[#This Row],[IZVORNI PLAN ILI REBALANS ZA 2023. EUR]]-BazaZaUpit[[#This Row],[IZVORNI / TEKUĆI                           Plan za 2023.]]</f>
        <v>0</v>
      </c>
    </row>
    <row r="141" spans="1:22" x14ac:dyDescent="0.25">
      <c r="A141" s="8">
        <v>3211</v>
      </c>
      <c r="B141" s="4" t="s">
        <v>12</v>
      </c>
      <c r="C141" s="4"/>
      <c r="D141" s="4"/>
      <c r="E141" s="4"/>
      <c r="F141" s="4"/>
      <c r="G141" s="4"/>
      <c r="H141" s="4"/>
      <c r="I141" s="4"/>
      <c r="J141" s="176">
        <v>119451</v>
      </c>
      <c r="K141" s="176">
        <v>106893.38</v>
      </c>
      <c r="L141" s="176"/>
      <c r="M141" s="176"/>
      <c r="N141" s="176"/>
      <c r="O141" s="176">
        <v>0</v>
      </c>
      <c r="P141" s="176">
        <v>0</v>
      </c>
      <c r="Q141" s="177">
        <v>0</v>
      </c>
      <c r="R141" s="178">
        <v>72318.240000000005</v>
      </c>
      <c r="S141" s="179"/>
      <c r="T141" s="178"/>
      <c r="V141" s="178">
        <f>BazaZaUpit[[#This Row],[IZVORNI PLAN ILI REBALANS ZA 2023. EUR]]-BazaZaUpit[[#This Row],[IZVORNI / TEKUĆI                           Plan za 2023.]]</f>
        <v>0</v>
      </c>
    </row>
    <row r="142" spans="1:22" s="30" customFormat="1" x14ac:dyDescent="0.25">
      <c r="A142" s="55">
        <v>322</v>
      </c>
      <c r="B142" s="56" t="s">
        <v>15</v>
      </c>
      <c r="C142" s="56"/>
      <c r="D142" s="56"/>
      <c r="E142" s="56"/>
      <c r="F142" s="56"/>
      <c r="G142" s="56"/>
      <c r="H142" s="56"/>
      <c r="I142" s="56"/>
      <c r="J142" s="172">
        <f>SUM(J143)</f>
        <v>17718</v>
      </c>
      <c r="K142" s="172">
        <f>SUM(K143)</f>
        <v>2610.4499999999998</v>
      </c>
      <c r="L142" s="172">
        <v>0</v>
      </c>
      <c r="M142" s="172"/>
      <c r="N142" s="172"/>
      <c r="O142" s="172">
        <v>0</v>
      </c>
      <c r="P142" s="172">
        <v>0</v>
      </c>
      <c r="Q142" s="173">
        <v>0</v>
      </c>
      <c r="R142" s="173">
        <f>SUM(R143)</f>
        <v>2610.4499999999998</v>
      </c>
      <c r="S142" s="173">
        <f t="shared" ref="S142:T142" si="97">SUM(S143)</f>
        <v>0</v>
      </c>
      <c r="T142" s="173">
        <f t="shared" si="97"/>
        <v>0</v>
      </c>
      <c r="V142" s="173">
        <f>BazaZaUpit[[#This Row],[IZVORNI PLAN ILI REBALANS ZA 2023. EUR]]-BazaZaUpit[[#This Row],[IZVORNI / TEKUĆI                           Plan za 2023.]]</f>
        <v>0</v>
      </c>
    </row>
    <row r="143" spans="1:22" x14ac:dyDescent="0.25">
      <c r="A143" s="8">
        <v>3221</v>
      </c>
      <c r="B143" s="4" t="s">
        <v>75</v>
      </c>
      <c r="C143" s="4"/>
      <c r="D143" s="4"/>
      <c r="E143" s="4"/>
      <c r="F143" s="4"/>
      <c r="G143" s="4"/>
      <c r="H143" s="4"/>
      <c r="I143" s="4"/>
      <c r="J143" s="176">
        <v>17718</v>
      </c>
      <c r="K143" s="176">
        <v>2610.4499999999998</v>
      </c>
      <c r="L143" s="176"/>
      <c r="M143" s="176"/>
      <c r="N143" s="176"/>
      <c r="O143" s="176">
        <v>0</v>
      </c>
      <c r="P143" s="176">
        <v>0</v>
      </c>
      <c r="Q143" s="177">
        <v>0</v>
      </c>
      <c r="R143" s="178">
        <v>2610.4499999999998</v>
      </c>
      <c r="S143" s="179"/>
      <c r="T143" s="178"/>
      <c r="V143" s="178">
        <f>BazaZaUpit[[#This Row],[IZVORNI PLAN ILI REBALANS ZA 2023. EUR]]-BazaZaUpit[[#This Row],[IZVORNI / TEKUĆI                           Plan za 2023.]]</f>
        <v>0</v>
      </c>
    </row>
    <row r="144" spans="1:22" s="30" customFormat="1" x14ac:dyDescent="0.25">
      <c r="A144" s="55">
        <v>323</v>
      </c>
      <c r="B144" s="56" t="s">
        <v>17</v>
      </c>
      <c r="C144" s="56"/>
      <c r="D144" s="56"/>
      <c r="E144" s="56"/>
      <c r="F144" s="56"/>
      <c r="G144" s="56"/>
      <c r="H144" s="56"/>
      <c r="I144" s="56"/>
      <c r="J144" s="172">
        <f>SUM(J145:J148)</f>
        <v>420267</v>
      </c>
      <c r="K144" s="172">
        <f>SUM(K145:K148)</f>
        <v>443517.04</v>
      </c>
      <c r="L144" s="172">
        <v>0</v>
      </c>
      <c r="M144" s="172"/>
      <c r="N144" s="172"/>
      <c r="O144" s="172">
        <v>0</v>
      </c>
      <c r="P144" s="172">
        <v>0</v>
      </c>
      <c r="Q144" s="173">
        <v>0</v>
      </c>
      <c r="R144" s="173">
        <f>SUM(R145:R148)</f>
        <v>408988.69</v>
      </c>
      <c r="S144" s="173">
        <f t="shared" ref="S144:T144" si="98">SUM(S145:S148)</f>
        <v>0</v>
      </c>
      <c r="T144" s="173">
        <f t="shared" si="98"/>
        <v>0</v>
      </c>
      <c r="V144" s="173">
        <f>BazaZaUpit[[#This Row],[IZVORNI PLAN ILI REBALANS ZA 2023. EUR]]-BazaZaUpit[[#This Row],[IZVORNI / TEKUĆI                           Plan za 2023.]]</f>
        <v>0</v>
      </c>
    </row>
    <row r="145" spans="1:22" x14ac:dyDescent="0.25">
      <c r="A145" s="8">
        <v>3231</v>
      </c>
      <c r="B145" s="4" t="s">
        <v>114</v>
      </c>
      <c r="C145" s="4"/>
      <c r="D145" s="4"/>
      <c r="E145" s="4"/>
      <c r="F145" s="4"/>
      <c r="G145" s="4"/>
      <c r="H145" s="4"/>
      <c r="I145" s="4"/>
      <c r="J145" s="176">
        <v>664</v>
      </c>
      <c r="K145" s="176">
        <v>550.79999999999995</v>
      </c>
      <c r="L145" s="176"/>
      <c r="M145" s="176"/>
      <c r="N145" s="176"/>
      <c r="O145" s="176">
        <v>0</v>
      </c>
      <c r="P145" s="176">
        <v>0</v>
      </c>
      <c r="Q145" s="177">
        <v>0</v>
      </c>
      <c r="R145" s="178">
        <v>550.79999999999995</v>
      </c>
      <c r="S145" s="179"/>
      <c r="T145" s="178"/>
      <c r="V145" s="178">
        <f>BazaZaUpit[[#This Row],[IZVORNI PLAN ILI REBALANS ZA 2023. EUR]]-BazaZaUpit[[#This Row],[IZVORNI / TEKUĆI                           Plan za 2023.]]</f>
        <v>0</v>
      </c>
    </row>
    <row r="146" spans="1:22" x14ac:dyDescent="0.25">
      <c r="A146" s="8">
        <v>3233</v>
      </c>
      <c r="B146" s="4" t="s">
        <v>48</v>
      </c>
      <c r="C146" s="4"/>
      <c r="D146" s="4"/>
      <c r="E146" s="4"/>
      <c r="F146" s="4"/>
      <c r="G146" s="4"/>
      <c r="H146" s="4"/>
      <c r="I146" s="4"/>
      <c r="J146" s="176">
        <v>14931</v>
      </c>
      <c r="K146" s="176">
        <v>12463.91</v>
      </c>
      <c r="L146" s="176"/>
      <c r="M146" s="176"/>
      <c r="N146" s="176"/>
      <c r="O146" s="176">
        <v>0</v>
      </c>
      <c r="P146" s="176">
        <v>0</v>
      </c>
      <c r="Q146" s="177">
        <v>0</v>
      </c>
      <c r="R146" s="178"/>
      <c r="S146" s="179"/>
      <c r="T146" s="178"/>
      <c r="V146" s="178">
        <f>BazaZaUpit[[#This Row],[IZVORNI PLAN ILI REBALANS ZA 2023. EUR]]-BazaZaUpit[[#This Row],[IZVORNI / TEKUĆI                           Plan za 2023.]]</f>
        <v>0</v>
      </c>
    </row>
    <row r="147" spans="1:22" x14ac:dyDescent="0.25">
      <c r="A147" s="8">
        <v>3235</v>
      </c>
      <c r="B147" s="4" t="s">
        <v>95</v>
      </c>
      <c r="C147" s="4"/>
      <c r="D147" s="4"/>
      <c r="E147" s="4"/>
      <c r="F147" s="4"/>
      <c r="G147" s="4"/>
      <c r="H147" s="4"/>
      <c r="I147" s="4"/>
      <c r="J147" s="176">
        <v>1526</v>
      </c>
      <c r="K147" s="176">
        <v>4263.79</v>
      </c>
      <c r="L147" s="176"/>
      <c r="M147" s="176"/>
      <c r="N147" s="176"/>
      <c r="O147" s="176">
        <v>0</v>
      </c>
      <c r="P147" s="176">
        <v>0</v>
      </c>
      <c r="Q147" s="177">
        <v>0</v>
      </c>
      <c r="R147" s="178"/>
      <c r="S147" s="179"/>
      <c r="T147" s="178"/>
      <c r="V147" s="178">
        <f>BazaZaUpit[[#This Row],[IZVORNI PLAN ILI REBALANS ZA 2023. EUR]]-BazaZaUpit[[#This Row],[IZVORNI / TEKUĆI                           Plan za 2023.]]</f>
        <v>0</v>
      </c>
    </row>
    <row r="148" spans="1:22" x14ac:dyDescent="0.25">
      <c r="A148" s="8">
        <v>3237</v>
      </c>
      <c r="B148" s="4" t="s">
        <v>50</v>
      </c>
      <c r="C148" s="4"/>
      <c r="D148" s="4"/>
      <c r="E148" s="4"/>
      <c r="F148" s="4"/>
      <c r="G148" s="4"/>
      <c r="H148" s="4"/>
      <c r="I148" s="4"/>
      <c r="J148" s="176">
        <v>403146</v>
      </c>
      <c r="K148" s="176">
        <v>426238.54</v>
      </c>
      <c r="L148" s="176"/>
      <c r="M148" s="176"/>
      <c r="N148" s="176"/>
      <c r="O148" s="176">
        <v>0</v>
      </c>
      <c r="P148" s="176">
        <v>0</v>
      </c>
      <c r="Q148" s="177">
        <v>0</v>
      </c>
      <c r="R148" s="178">
        <v>408437.89</v>
      </c>
      <c r="S148" s="179"/>
      <c r="T148" s="178"/>
      <c r="V148" s="178">
        <f>BazaZaUpit[[#This Row],[IZVORNI PLAN ILI REBALANS ZA 2023. EUR]]-BazaZaUpit[[#This Row],[IZVORNI / TEKUĆI                           Plan za 2023.]]</f>
        <v>0</v>
      </c>
    </row>
    <row r="149" spans="1:22" s="30" customFormat="1" x14ac:dyDescent="0.25">
      <c r="A149" s="55">
        <v>324</v>
      </c>
      <c r="B149" s="56" t="s">
        <v>111</v>
      </c>
      <c r="C149" s="56"/>
      <c r="D149" s="56"/>
      <c r="E149" s="56"/>
      <c r="F149" s="56"/>
      <c r="G149" s="56"/>
      <c r="H149" s="56"/>
      <c r="I149" s="56"/>
      <c r="J149" s="172">
        <f>SUM(J150)</f>
        <v>223970</v>
      </c>
      <c r="K149" s="172">
        <f>SUM(K150)</f>
        <v>105650.1</v>
      </c>
      <c r="L149" s="172">
        <v>0</v>
      </c>
      <c r="M149" s="172"/>
      <c r="N149" s="172"/>
      <c r="O149" s="172">
        <v>0</v>
      </c>
      <c r="P149" s="172">
        <v>0</v>
      </c>
      <c r="Q149" s="173">
        <v>0</v>
      </c>
      <c r="R149" s="173">
        <f>SUM(R150)</f>
        <v>88234.12</v>
      </c>
      <c r="S149" s="173">
        <f t="shared" ref="S149:T149" si="99">SUM(S150)</f>
        <v>0</v>
      </c>
      <c r="T149" s="173">
        <f t="shared" si="99"/>
        <v>0</v>
      </c>
      <c r="V149" s="173">
        <f>BazaZaUpit[[#This Row],[IZVORNI PLAN ILI REBALANS ZA 2023. EUR]]-BazaZaUpit[[#This Row],[IZVORNI / TEKUĆI                           Plan za 2023.]]</f>
        <v>0</v>
      </c>
    </row>
    <row r="150" spans="1:22" x14ac:dyDescent="0.25">
      <c r="A150" s="8">
        <v>3241</v>
      </c>
      <c r="B150" s="4" t="s">
        <v>111</v>
      </c>
      <c r="C150" s="4"/>
      <c r="D150" s="4"/>
      <c r="E150" s="4"/>
      <c r="F150" s="4"/>
      <c r="G150" s="4"/>
      <c r="H150" s="4"/>
      <c r="I150" s="4"/>
      <c r="J150" s="176">
        <v>223970</v>
      </c>
      <c r="K150" s="176">
        <v>105650.1</v>
      </c>
      <c r="L150" s="176"/>
      <c r="M150" s="176"/>
      <c r="N150" s="176"/>
      <c r="O150" s="176">
        <v>0</v>
      </c>
      <c r="P150" s="176">
        <v>0</v>
      </c>
      <c r="Q150" s="177">
        <v>0</v>
      </c>
      <c r="R150" s="178">
        <v>88234.12</v>
      </c>
      <c r="S150" s="194"/>
      <c r="T150" s="195"/>
      <c r="V150" s="178">
        <f>BazaZaUpit[[#This Row],[IZVORNI PLAN ILI REBALANS ZA 2023. EUR]]-BazaZaUpit[[#This Row],[IZVORNI / TEKUĆI                           Plan za 2023.]]</f>
        <v>0</v>
      </c>
    </row>
    <row r="151" spans="1:22" s="30" customFormat="1" x14ac:dyDescent="0.25">
      <c r="A151" s="55">
        <v>329</v>
      </c>
      <c r="B151" s="56" t="s">
        <v>20</v>
      </c>
      <c r="C151" s="56"/>
      <c r="D151" s="56"/>
      <c r="E151" s="56"/>
      <c r="F151" s="56"/>
      <c r="G151" s="56"/>
      <c r="H151" s="56"/>
      <c r="I151" s="56"/>
      <c r="J151" s="172">
        <f>SUM(J152:J154)</f>
        <v>39816</v>
      </c>
      <c r="K151" s="172">
        <f>SUM(K152:K154)</f>
        <v>11109.18</v>
      </c>
      <c r="L151" s="172">
        <v>0</v>
      </c>
      <c r="M151" s="172"/>
      <c r="N151" s="172"/>
      <c r="O151" s="172">
        <v>0</v>
      </c>
      <c r="P151" s="172">
        <v>0</v>
      </c>
      <c r="Q151" s="173">
        <v>0</v>
      </c>
      <c r="R151" s="173">
        <f>SUM(R152:R154)</f>
        <v>3430.31</v>
      </c>
      <c r="S151" s="173">
        <f t="shared" ref="S151:T151" si="100">SUM(S152:S154)</f>
        <v>0</v>
      </c>
      <c r="T151" s="173">
        <f t="shared" si="100"/>
        <v>0</v>
      </c>
      <c r="V151" s="173">
        <f>BazaZaUpit[[#This Row],[IZVORNI PLAN ILI REBALANS ZA 2023. EUR]]-BazaZaUpit[[#This Row],[IZVORNI / TEKUĆI                           Plan za 2023.]]</f>
        <v>0</v>
      </c>
    </row>
    <row r="152" spans="1:22" x14ac:dyDescent="0.25">
      <c r="A152" s="8">
        <v>3292</v>
      </c>
      <c r="B152" s="4" t="s">
        <v>18</v>
      </c>
      <c r="C152" s="4"/>
      <c r="D152" s="4"/>
      <c r="E152" s="4"/>
      <c r="F152" s="4"/>
      <c r="G152" s="4"/>
      <c r="H152" s="4"/>
      <c r="I152" s="4"/>
      <c r="J152" s="176">
        <v>0</v>
      </c>
      <c r="K152" s="176"/>
      <c r="L152" s="176"/>
      <c r="M152" s="176"/>
      <c r="N152" s="176"/>
      <c r="O152" s="176">
        <v>0</v>
      </c>
      <c r="P152" s="176">
        <v>0</v>
      </c>
      <c r="Q152" s="177">
        <v>0</v>
      </c>
      <c r="R152" s="195"/>
      <c r="S152" s="194"/>
      <c r="T152" s="195"/>
      <c r="V152" s="195">
        <f>BazaZaUpit[[#This Row],[IZVORNI PLAN ILI REBALANS ZA 2023. EUR]]-BazaZaUpit[[#This Row],[IZVORNI / TEKUĆI                           Plan za 2023.]]</f>
        <v>0</v>
      </c>
    </row>
    <row r="153" spans="1:22" x14ac:dyDescent="0.25">
      <c r="A153" s="8">
        <v>3293</v>
      </c>
      <c r="B153" s="4" t="s">
        <v>19</v>
      </c>
      <c r="C153" s="4"/>
      <c r="D153" s="4"/>
      <c r="E153" s="4"/>
      <c r="F153" s="4"/>
      <c r="G153" s="4"/>
      <c r="H153" s="4"/>
      <c r="I153" s="4"/>
      <c r="J153" s="176">
        <v>19908</v>
      </c>
      <c r="K153" s="176">
        <v>8049.11</v>
      </c>
      <c r="L153" s="176"/>
      <c r="M153" s="176"/>
      <c r="N153" s="176"/>
      <c r="O153" s="176">
        <v>0</v>
      </c>
      <c r="P153" s="176">
        <v>0</v>
      </c>
      <c r="Q153" s="177">
        <v>0</v>
      </c>
      <c r="R153" s="178">
        <v>3403.77</v>
      </c>
      <c r="S153" s="179"/>
      <c r="T153" s="178"/>
      <c r="V153" s="178">
        <f>BazaZaUpit[[#This Row],[IZVORNI PLAN ILI REBALANS ZA 2023. EUR]]-BazaZaUpit[[#This Row],[IZVORNI / TEKUĆI                           Plan za 2023.]]</f>
        <v>0</v>
      </c>
    </row>
    <row r="154" spans="1:22" x14ac:dyDescent="0.25">
      <c r="A154" s="8">
        <v>3299</v>
      </c>
      <c r="B154" s="4" t="s">
        <v>20</v>
      </c>
      <c r="C154" s="4"/>
      <c r="D154" s="4"/>
      <c r="E154" s="4"/>
      <c r="F154" s="4"/>
      <c r="G154" s="4"/>
      <c r="H154" s="4"/>
      <c r="I154" s="4"/>
      <c r="J154" s="176">
        <v>19908</v>
      </c>
      <c r="K154" s="176">
        <v>3060.07</v>
      </c>
      <c r="L154" s="176"/>
      <c r="M154" s="176"/>
      <c r="N154" s="176"/>
      <c r="O154" s="176">
        <v>0</v>
      </c>
      <c r="P154" s="176">
        <v>0</v>
      </c>
      <c r="Q154" s="177">
        <v>0</v>
      </c>
      <c r="R154" s="222">
        <v>26.54</v>
      </c>
      <c r="S154" s="179"/>
      <c r="T154" s="178"/>
      <c r="V154" s="178">
        <f>BazaZaUpit[[#This Row],[IZVORNI PLAN ILI REBALANS ZA 2023. EUR]]-BazaZaUpit[[#This Row],[IZVORNI / TEKUĆI                           Plan za 2023.]]</f>
        <v>0</v>
      </c>
    </row>
    <row r="155" spans="1:22" s="30" customFormat="1" x14ac:dyDescent="0.25">
      <c r="A155" s="55">
        <v>34</v>
      </c>
      <c r="B155" s="56" t="s">
        <v>23</v>
      </c>
      <c r="C155" s="56"/>
      <c r="D155" s="56"/>
      <c r="E155" s="56"/>
      <c r="F155" s="56"/>
      <c r="G155" s="56"/>
      <c r="H155" s="56"/>
      <c r="I155" s="56"/>
      <c r="J155" s="172">
        <f>SUM(J156)</f>
        <v>1991</v>
      </c>
      <c r="K155" s="172">
        <f>SUM(K156)</f>
        <v>0</v>
      </c>
      <c r="L155" s="172">
        <v>0</v>
      </c>
      <c r="M155" s="172"/>
      <c r="N155" s="172"/>
      <c r="O155" s="172">
        <v>0</v>
      </c>
      <c r="P155" s="172">
        <v>0</v>
      </c>
      <c r="Q155" s="173">
        <v>0</v>
      </c>
      <c r="R155" s="173">
        <f>SUM(R156)</f>
        <v>0</v>
      </c>
      <c r="S155" s="173">
        <v>0</v>
      </c>
      <c r="T155" s="173">
        <v>0</v>
      </c>
      <c r="V155" s="173">
        <f>BazaZaUpit[[#This Row],[IZVORNI PLAN ILI REBALANS ZA 2023. EUR]]-BazaZaUpit[[#This Row],[IZVORNI / TEKUĆI                           Plan za 2023.]]</f>
        <v>0</v>
      </c>
    </row>
    <row r="156" spans="1:22" s="30" customFormat="1" x14ac:dyDescent="0.25">
      <c r="A156" s="55">
        <v>343</v>
      </c>
      <c r="B156" s="56" t="s">
        <v>22</v>
      </c>
      <c r="C156" s="56"/>
      <c r="D156" s="56"/>
      <c r="E156" s="56"/>
      <c r="F156" s="56"/>
      <c r="G156" s="56"/>
      <c r="H156" s="56"/>
      <c r="I156" s="56"/>
      <c r="J156" s="172">
        <f>SUM(J157)</f>
        <v>1991</v>
      </c>
      <c r="K156" s="172">
        <f>SUM(K157)</f>
        <v>0</v>
      </c>
      <c r="L156" s="172">
        <v>0</v>
      </c>
      <c r="M156" s="172"/>
      <c r="N156" s="172"/>
      <c r="O156" s="172">
        <v>0</v>
      </c>
      <c r="P156" s="172">
        <v>0</v>
      </c>
      <c r="Q156" s="173">
        <v>0</v>
      </c>
      <c r="R156" s="173">
        <f>SUM(R157)</f>
        <v>0</v>
      </c>
      <c r="S156" s="173">
        <v>0</v>
      </c>
      <c r="T156" s="173">
        <v>0</v>
      </c>
      <c r="V156" s="173">
        <f>BazaZaUpit[[#This Row],[IZVORNI PLAN ILI REBALANS ZA 2023. EUR]]-BazaZaUpit[[#This Row],[IZVORNI / TEKUĆI                           Plan za 2023.]]</f>
        <v>0</v>
      </c>
    </row>
    <row r="157" spans="1:22" x14ac:dyDescent="0.25">
      <c r="A157" s="8">
        <v>3431</v>
      </c>
      <c r="B157" s="4" t="s">
        <v>76</v>
      </c>
      <c r="C157" s="4"/>
      <c r="D157" s="4"/>
      <c r="E157" s="4"/>
      <c r="F157" s="4"/>
      <c r="G157" s="4"/>
      <c r="H157" s="4"/>
      <c r="I157" s="4"/>
      <c r="J157" s="176">
        <v>1991</v>
      </c>
      <c r="K157" s="176"/>
      <c r="L157" s="176"/>
      <c r="M157" s="176"/>
      <c r="N157" s="176"/>
      <c r="O157" s="176">
        <v>0</v>
      </c>
      <c r="P157" s="176">
        <v>0</v>
      </c>
      <c r="Q157" s="177">
        <v>0</v>
      </c>
      <c r="R157" s="195"/>
      <c r="S157" s="194"/>
      <c r="T157" s="195"/>
      <c r="V157" s="195">
        <f>BazaZaUpit[[#This Row],[IZVORNI PLAN ILI REBALANS ZA 2023. EUR]]-BazaZaUpit[[#This Row],[IZVORNI / TEKUĆI                           Plan za 2023.]]</f>
        <v>0</v>
      </c>
    </row>
    <row r="158" spans="1:22" x14ac:dyDescent="0.25">
      <c r="A158" s="52">
        <v>4</v>
      </c>
      <c r="B158" s="53" t="s">
        <v>112</v>
      </c>
      <c r="C158" s="53"/>
      <c r="D158" s="53"/>
      <c r="E158" s="53"/>
      <c r="F158" s="53"/>
      <c r="G158" s="53"/>
      <c r="H158" s="53"/>
      <c r="I158" s="53"/>
      <c r="J158" s="170">
        <f t="shared" ref="J158:K160" si="101">SUM(J159)</f>
        <v>14931</v>
      </c>
      <c r="K158" s="170">
        <f t="shared" si="101"/>
        <v>0</v>
      </c>
      <c r="L158" s="170">
        <f t="shared" ref="L158:Q158" si="102">SUM(L159)</f>
        <v>0</v>
      </c>
      <c r="M158" s="170"/>
      <c r="N158" s="170"/>
      <c r="O158" s="170">
        <f t="shared" si="102"/>
        <v>0</v>
      </c>
      <c r="P158" s="170">
        <f t="shared" si="102"/>
        <v>0</v>
      </c>
      <c r="Q158" s="171">
        <f t="shared" si="102"/>
        <v>0</v>
      </c>
      <c r="R158" s="171">
        <f>SUM(R159)</f>
        <v>0</v>
      </c>
      <c r="S158" s="171">
        <f t="shared" ref="S158:T158" si="103">SUM(S159)</f>
        <v>0</v>
      </c>
      <c r="T158" s="171">
        <f t="shared" si="103"/>
        <v>0</v>
      </c>
      <c r="V158" s="171">
        <f>BazaZaUpit[[#This Row],[IZVORNI PLAN ILI REBALANS ZA 2023. EUR]]-BazaZaUpit[[#This Row],[IZVORNI / TEKUĆI                           Plan za 2023.]]</f>
        <v>0</v>
      </c>
    </row>
    <row r="159" spans="1:22" s="30" customFormat="1" x14ac:dyDescent="0.25">
      <c r="A159" s="55">
        <v>42</v>
      </c>
      <c r="B159" s="56" t="s">
        <v>26</v>
      </c>
      <c r="C159" s="56"/>
      <c r="D159" s="56"/>
      <c r="E159" s="56"/>
      <c r="F159" s="56"/>
      <c r="G159" s="56"/>
      <c r="H159" s="56"/>
      <c r="I159" s="56"/>
      <c r="J159" s="172">
        <f t="shared" si="101"/>
        <v>14931</v>
      </c>
      <c r="K159" s="172">
        <f t="shared" si="101"/>
        <v>0</v>
      </c>
      <c r="L159" s="172">
        <v>0</v>
      </c>
      <c r="M159" s="172"/>
      <c r="N159" s="172"/>
      <c r="O159" s="172">
        <v>0</v>
      </c>
      <c r="P159" s="172">
        <v>0</v>
      </c>
      <c r="Q159" s="173">
        <v>0</v>
      </c>
      <c r="R159" s="173">
        <f>SUM(R160)</f>
        <v>0</v>
      </c>
      <c r="S159" s="173">
        <f>SUM(S160)</f>
        <v>0</v>
      </c>
      <c r="T159" s="173">
        <v>0</v>
      </c>
      <c r="V159" s="173">
        <f>BazaZaUpit[[#This Row],[IZVORNI PLAN ILI REBALANS ZA 2023. EUR]]-BazaZaUpit[[#This Row],[IZVORNI / TEKUĆI                           Plan za 2023.]]</f>
        <v>0</v>
      </c>
    </row>
    <row r="160" spans="1:22" s="30" customFormat="1" x14ac:dyDescent="0.25">
      <c r="A160" s="55">
        <v>422</v>
      </c>
      <c r="B160" s="56" t="s">
        <v>25</v>
      </c>
      <c r="C160" s="56"/>
      <c r="D160" s="56"/>
      <c r="E160" s="56"/>
      <c r="F160" s="56"/>
      <c r="G160" s="56"/>
      <c r="H160" s="56"/>
      <c r="I160" s="56"/>
      <c r="J160" s="172">
        <f t="shared" si="101"/>
        <v>14931</v>
      </c>
      <c r="K160" s="172">
        <f t="shared" si="101"/>
        <v>0</v>
      </c>
      <c r="L160" s="172">
        <v>0</v>
      </c>
      <c r="M160" s="172"/>
      <c r="N160" s="172"/>
      <c r="O160" s="172">
        <v>0</v>
      </c>
      <c r="P160" s="172">
        <v>0</v>
      </c>
      <c r="Q160" s="173">
        <v>0</v>
      </c>
      <c r="R160" s="173">
        <f>SUM(R161)</f>
        <v>0</v>
      </c>
      <c r="S160" s="173">
        <f>SUM(S161:S162)</f>
        <v>0</v>
      </c>
      <c r="T160" s="173">
        <v>0</v>
      </c>
      <c r="V160" s="173">
        <f>BazaZaUpit[[#This Row],[IZVORNI PLAN ILI REBALANS ZA 2023. EUR]]-BazaZaUpit[[#This Row],[IZVORNI / TEKUĆI                           Plan za 2023.]]</f>
        <v>0</v>
      </c>
    </row>
    <row r="161" spans="1:22" x14ac:dyDescent="0.25">
      <c r="A161" s="8">
        <v>4221</v>
      </c>
      <c r="B161" s="4" t="s">
        <v>77</v>
      </c>
      <c r="C161" s="4"/>
      <c r="D161" s="4"/>
      <c r="E161" s="4"/>
      <c r="F161" s="4"/>
      <c r="G161" s="4"/>
      <c r="H161" s="4"/>
      <c r="I161" s="4"/>
      <c r="J161" s="176">
        <v>14931</v>
      </c>
      <c r="K161" s="176"/>
      <c r="L161" s="176"/>
      <c r="M161" s="176"/>
      <c r="N161" s="176"/>
      <c r="O161" s="176">
        <v>0</v>
      </c>
      <c r="P161" s="176">
        <v>0</v>
      </c>
      <c r="Q161" s="177">
        <v>0</v>
      </c>
      <c r="R161" s="195"/>
      <c r="S161" s="194"/>
      <c r="T161" s="195"/>
      <c r="V161" s="195">
        <f>BazaZaUpit[[#This Row],[IZVORNI PLAN ILI REBALANS ZA 2023. EUR]]-BazaZaUpit[[#This Row],[IZVORNI / TEKUĆI                           Plan za 2023.]]</f>
        <v>0</v>
      </c>
    </row>
    <row r="162" spans="1:22" x14ac:dyDescent="0.25">
      <c r="A162" s="8">
        <v>4222</v>
      </c>
      <c r="B162" s="4" t="s">
        <v>110</v>
      </c>
      <c r="C162" s="76"/>
      <c r="D162" s="4"/>
      <c r="E162" s="4"/>
      <c r="F162" s="4"/>
      <c r="G162" s="4"/>
      <c r="H162" s="4"/>
      <c r="I162" s="4"/>
      <c r="J162" s="176"/>
      <c r="K162" s="196"/>
      <c r="L162" s="176"/>
      <c r="M162" s="196"/>
      <c r="N162" s="196"/>
      <c r="O162" s="176"/>
      <c r="P162" s="176"/>
      <c r="Q162" s="197"/>
      <c r="R162" s="178"/>
      <c r="S162" s="178"/>
      <c r="T162" s="178"/>
      <c r="V162" s="178">
        <f>BazaZaUpit[[#This Row],[IZVORNI PLAN ILI REBALANS ZA 2023. EUR]]-BazaZaUpit[[#This Row],[IZVORNI / TEKUĆI                           Plan za 2023.]]</f>
        <v>0</v>
      </c>
    </row>
    <row r="163" spans="1:22" s="30" customFormat="1" ht="36" x14ac:dyDescent="0.25">
      <c r="A163" s="29" t="s">
        <v>97</v>
      </c>
      <c r="B163" s="11" t="s">
        <v>79</v>
      </c>
      <c r="C163" s="11"/>
      <c r="D163" s="11"/>
      <c r="E163" s="11"/>
      <c r="F163" s="11"/>
      <c r="G163" s="11"/>
      <c r="H163" s="11"/>
      <c r="I163" s="11"/>
      <c r="J163" s="166">
        <f>SUM(J164+J187)</f>
        <v>433732</v>
      </c>
      <c r="K163" s="166">
        <f>SUM(K164+K187)</f>
        <v>0</v>
      </c>
      <c r="L163" s="166">
        <v>0</v>
      </c>
      <c r="M163" s="166"/>
      <c r="N163" s="166"/>
      <c r="O163" s="166">
        <v>0</v>
      </c>
      <c r="P163" s="166">
        <v>0</v>
      </c>
      <c r="Q163" s="167">
        <v>0</v>
      </c>
      <c r="R163" s="167">
        <v>0</v>
      </c>
      <c r="S163" s="167">
        <v>0</v>
      </c>
      <c r="T163" s="167">
        <v>0</v>
      </c>
      <c r="V163" s="71">
        <f>BazaZaUpit[[#This Row],[IZVORNI PLAN ILI REBALANS ZA 2023. EUR]]-BazaZaUpit[[#This Row],[IZVORNI / TEKUĆI                           Plan za 2023.]]</f>
        <v>0</v>
      </c>
    </row>
    <row r="164" spans="1:22" s="30" customFormat="1" ht="48" x14ac:dyDescent="0.25">
      <c r="A164" s="40" t="s">
        <v>80</v>
      </c>
      <c r="B164" s="16" t="s">
        <v>81</v>
      </c>
      <c r="C164" s="16" t="s">
        <v>145</v>
      </c>
      <c r="D164" s="16" t="s">
        <v>120</v>
      </c>
      <c r="E164" s="16" t="s">
        <v>123</v>
      </c>
      <c r="F164" s="16" t="s">
        <v>274</v>
      </c>
      <c r="G164" s="16" t="s">
        <v>275</v>
      </c>
      <c r="H164" s="16"/>
      <c r="I164" s="16"/>
      <c r="J164" s="229">
        <f>SUM(J166+J171+J178+J181+J184)</f>
        <v>65060</v>
      </c>
      <c r="K164" s="229">
        <f>SUM(K166+K171+K178+K181+K184)</f>
        <v>0</v>
      </c>
      <c r="L164" s="229">
        <v>0</v>
      </c>
      <c r="M164" s="229"/>
      <c r="N164" s="229"/>
      <c r="O164" s="229">
        <v>0</v>
      </c>
      <c r="P164" s="229">
        <v>0</v>
      </c>
      <c r="Q164" s="312">
        <v>0</v>
      </c>
      <c r="R164" s="312">
        <v>0</v>
      </c>
      <c r="S164" s="312">
        <v>0</v>
      </c>
      <c r="T164" s="312">
        <v>0</v>
      </c>
      <c r="V164" s="74">
        <f>BazaZaUpit[[#This Row],[IZVORNI PLAN ILI REBALANS ZA 2023. EUR]]-BazaZaUpit[[#This Row],[IZVORNI / TEKUĆI                           Plan za 2023.]]</f>
        <v>0</v>
      </c>
    </row>
    <row r="165" spans="1:22" s="30" customFormat="1" x14ac:dyDescent="0.25">
      <c r="A165" s="52">
        <v>3</v>
      </c>
      <c r="B165" s="53" t="s">
        <v>113</v>
      </c>
      <c r="C165" s="53"/>
      <c r="D165" s="53"/>
      <c r="E165" s="53"/>
      <c r="F165" s="53"/>
      <c r="G165" s="53"/>
      <c r="H165" s="53"/>
      <c r="I165" s="53"/>
      <c r="J165" s="170">
        <f>SUM(J166+J171)</f>
        <v>40175</v>
      </c>
      <c r="K165" s="170">
        <f>SUM(K166+K171)</f>
        <v>0</v>
      </c>
      <c r="L165" s="170">
        <f t="shared" ref="L165:P165" si="104">SUM(L166+L171)</f>
        <v>0</v>
      </c>
      <c r="M165" s="170"/>
      <c r="N165" s="170"/>
      <c r="O165" s="170">
        <f t="shared" si="104"/>
        <v>0</v>
      </c>
      <c r="P165" s="170">
        <f t="shared" si="104"/>
        <v>0</v>
      </c>
      <c r="Q165" s="171">
        <f t="shared" ref="Q165:T165" si="105">SUM(Q166+Q171)</f>
        <v>0</v>
      </c>
      <c r="R165" s="171">
        <f t="shared" si="105"/>
        <v>0</v>
      </c>
      <c r="S165" s="171">
        <f t="shared" si="105"/>
        <v>0</v>
      </c>
      <c r="T165" s="171">
        <f t="shared" si="105"/>
        <v>0</v>
      </c>
      <c r="V165" s="72">
        <f>BazaZaUpit[[#This Row],[IZVORNI PLAN ILI REBALANS ZA 2023. EUR]]-BazaZaUpit[[#This Row],[IZVORNI / TEKUĆI                           Plan za 2023.]]</f>
        <v>0</v>
      </c>
    </row>
    <row r="166" spans="1:22" s="30" customFormat="1" x14ac:dyDescent="0.25">
      <c r="A166" s="55">
        <v>31</v>
      </c>
      <c r="B166" s="56" t="s">
        <v>11</v>
      </c>
      <c r="C166" s="56"/>
      <c r="D166" s="56"/>
      <c r="E166" s="56"/>
      <c r="F166" s="56"/>
      <c r="G166" s="56"/>
      <c r="H166" s="56"/>
      <c r="I166" s="56"/>
      <c r="J166" s="172">
        <f>SUM(J167+J169)</f>
        <v>11847</v>
      </c>
      <c r="K166" s="172">
        <f>SUM(K167+K169)</f>
        <v>0</v>
      </c>
      <c r="L166" s="172">
        <v>0</v>
      </c>
      <c r="M166" s="172"/>
      <c r="N166" s="172"/>
      <c r="O166" s="172">
        <v>0</v>
      </c>
      <c r="P166" s="172">
        <v>0</v>
      </c>
      <c r="Q166" s="173">
        <v>0</v>
      </c>
      <c r="R166" s="173">
        <v>0</v>
      </c>
      <c r="S166" s="173">
        <v>0</v>
      </c>
      <c r="T166" s="173">
        <v>0</v>
      </c>
      <c r="V166" s="73">
        <f>BazaZaUpit[[#This Row],[IZVORNI PLAN ILI REBALANS ZA 2023. EUR]]-BazaZaUpit[[#This Row],[IZVORNI / TEKUĆI                           Plan za 2023.]]</f>
        <v>0</v>
      </c>
    </row>
    <row r="167" spans="1:22" s="30" customFormat="1" x14ac:dyDescent="0.25">
      <c r="A167" s="55">
        <v>311</v>
      </c>
      <c r="B167" s="56" t="s">
        <v>8</v>
      </c>
      <c r="C167" s="56"/>
      <c r="D167" s="56"/>
      <c r="E167" s="56"/>
      <c r="F167" s="56"/>
      <c r="G167" s="56"/>
      <c r="H167" s="56"/>
      <c r="I167" s="56"/>
      <c r="J167" s="172">
        <f>SUM(J168)</f>
        <v>9892</v>
      </c>
      <c r="K167" s="172">
        <f>SUM(K168)</f>
        <v>0</v>
      </c>
      <c r="L167" s="172">
        <v>0</v>
      </c>
      <c r="M167" s="172"/>
      <c r="N167" s="172"/>
      <c r="O167" s="172">
        <v>0</v>
      </c>
      <c r="P167" s="172">
        <v>0</v>
      </c>
      <c r="Q167" s="173">
        <v>0</v>
      </c>
      <c r="R167" s="173">
        <v>0</v>
      </c>
      <c r="S167" s="173">
        <v>0</v>
      </c>
      <c r="T167" s="173">
        <v>0</v>
      </c>
      <c r="V167" s="73">
        <f>BazaZaUpit[[#This Row],[IZVORNI PLAN ILI REBALANS ZA 2023. EUR]]-BazaZaUpit[[#This Row],[IZVORNI / TEKUĆI                           Plan za 2023.]]</f>
        <v>0</v>
      </c>
    </row>
    <row r="168" spans="1:22" x14ac:dyDescent="0.25">
      <c r="A168" s="8">
        <v>3111</v>
      </c>
      <c r="B168" s="4" t="s">
        <v>82</v>
      </c>
      <c r="C168" s="4"/>
      <c r="D168" s="4"/>
      <c r="E168" s="4"/>
      <c r="F168" s="4"/>
      <c r="G168" s="4"/>
      <c r="H168" s="4"/>
      <c r="I168" s="4"/>
      <c r="J168" s="176">
        <v>9892</v>
      </c>
      <c r="K168" s="176"/>
      <c r="L168" s="176"/>
      <c r="M168" s="176"/>
      <c r="N168" s="176"/>
      <c r="O168" s="176">
        <v>0</v>
      </c>
      <c r="P168" s="176">
        <v>0</v>
      </c>
      <c r="Q168" s="177">
        <v>0</v>
      </c>
      <c r="R168" s="195"/>
      <c r="S168" s="194"/>
      <c r="T168" s="195"/>
      <c r="V168" s="75">
        <f>BazaZaUpit[[#This Row],[IZVORNI PLAN ILI REBALANS ZA 2023. EUR]]-BazaZaUpit[[#This Row],[IZVORNI / TEKUĆI                           Plan za 2023.]]</f>
        <v>0</v>
      </c>
    </row>
    <row r="169" spans="1:22" s="30" customFormat="1" x14ac:dyDescent="0.25">
      <c r="A169" s="55">
        <v>313</v>
      </c>
      <c r="B169" s="56" t="s">
        <v>74</v>
      </c>
      <c r="C169" s="56"/>
      <c r="D169" s="56"/>
      <c r="E169" s="56"/>
      <c r="F169" s="56"/>
      <c r="G169" s="56"/>
      <c r="H169" s="56"/>
      <c r="I169" s="56"/>
      <c r="J169" s="172">
        <f>SUM(J170)</f>
        <v>1955</v>
      </c>
      <c r="K169" s="172">
        <f>SUM(K170)</f>
        <v>0</v>
      </c>
      <c r="L169" s="172">
        <v>0</v>
      </c>
      <c r="M169" s="172"/>
      <c r="N169" s="172"/>
      <c r="O169" s="172">
        <v>0</v>
      </c>
      <c r="P169" s="172">
        <v>0</v>
      </c>
      <c r="Q169" s="173">
        <v>0</v>
      </c>
      <c r="R169" s="173">
        <v>0</v>
      </c>
      <c r="S169" s="173">
        <v>0</v>
      </c>
      <c r="T169" s="173">
        <v>0</v>
      </c>
      <c r="V169" s="73">
        <f>BazaZaUpit[[#This Row],[IZVORNI PLAN ILI REBALANS ZA 2023. EUR]]-BazaZaUpit[[#This Row],[IZVORNI / TEKUĆI                           Plan za 2023.]]</f>
        <v>0</v>
      </c>
    </row>
    <row r="170" spans="1:22" x14ac:dyDescent="0.25">
      <c r="A170" s="8">
        <v>3132</v>
      </c>
      <c r="B170" s="4" t="s">
        <v>73</v>
      </c>
      <c r="C170" s="4"/>
      <c r="D170" s="4"/>
      <c r="E170" s="4"/>
      <c r="F170" s="4"/>
      <c r="G170" s="4"/>
      <c r="H170" s="4"/>
      <c r="I170" s="4"/>
      <c r="J170" s="176">
        <v>1955</v>
      </c>
      <c r="K170" s="176"/>
      <c r="L170" s="176"/>
      <c r="M170" s="176"/>
      <c r="N170" s="176"/>
      <c r="O170" s="176">
        <v>0</v>
      </c>
      <c r="P170" s="176">
        <v>0</v>
      </c>
      <c r="Q170" s="177">
        <v>0</v>
      </c>
      <c r="R170" s="195"/>
      <c r="S170" s="194"/>
      <c r="T170" s="195"/>
      <c r="V170" s="75">
        <f>BazaZaUpit[[#This Row],[IZVORNI PLAN ILI REBALANS ZA 2023. EUR]]-BazaZaUpit[[#This Row],[IZVORNI / TEKUĆI                           Plan za 2023.]]</f>
        <v>0</v>
      </c>
    </row>
    <row r="171" spans="1:22" s="30" customFormat="1" x14ac:dyDescent="0.25">
      <c r="A171" s="55">
        <v>32</v>
      </c>
      <c r="B171" s="56" t="s">
        <v>21</v>
      </c>
      <c r="C171" s="56"/>
      <c r="D171" s="56"/>
      <c r="E171" s="56"/>
      <c r="F171" s="56"/>
      <c r="G171" s="56"/>
      <c r="H171" s="56"/>
      <c r="I171" s="56"/>
      <c r="J171" s="172">
        <f>SUM(J172+J174)</f>
        <v>28328</v>
      </c>
      <c r="K171" s="172">
        <f>SUM(K172+K174)</f>
        <v>0</v>
      </c>
      <c r="L171" s="172">
        <v>0</v>
      </c>
      <c r="M171" s="172"/>
      <c r="N171" s="172"/>
      <c r="O171" s="172">
        <v>0</v>
      </c>
      <c r="P171" s="172">
        <v>0</v>
      </c>
      <c r="Q171" s="173">
        <v>0</v>
      </c>
      <c r="R171" s="173">
        <v>0</v>
      </c>
      <c r="S171" s="173">
        <v>0</v>
      </c>
      <c r="T171" s="173">
        <v>0</v>
      </c>
      <c r="V171" s="73">
        <f>BazaZaUpit[[#This Row],[IZVORNI PLAN ILI REBALANS ZA 2023. EUR]]-BazaZaUpit[[#This Row],[IZVORNI / TEKUĆI                           Plan za 2023.]]</f>
        <v>0</v>
      </c>
    </row>
    <row r="172" spans="1:22" s="30" customFormat="1" x14ac:dyDescent="0.25">
      <c r="A172" s="55">
        <v>321</v>
      </c>
      <c r="B172" s="56" t="s">
        <v>84</v>
      </c>
      <c r="C172" s="56"/>
      <c r="D172" s="56"/>
      <c r="E172" s="56"/>
      <c r="F172" s="56"/>
      <c r="G172" s="56"/>
      <c r="H172" s="56"/>
      <c r="I172" s="56"/>
      <c r="J172" s="172">
        <f>SUM(J173)</f>
        <v>23350</v>
      </c>
      <c r="K172" s="172">
        <f>SUM(K173)</f>
        <v>0</v>
      </c>
      <c r="L172" s="172">
        <v>0</v>
      </c>
      <c r="M172" s="172"/>
      <c r="N172" s="172"/>
      <c r="O172" s="172">
        <v>0</v>
      </c>
      <c r="P172" s="172">
        <v>0</v>
      </c>
      <c r="Q172" s="173">
        <v>0</v>
      </c>
      <c r="R172" s="173">
        <v>0</v>
      </c>
      <c r="S172" s="173">
        <v>0</v>
      </c>
      <c r="T172" s="173">
        <v>0</v>
      </c>
      <c r="V172" s="73">
        <f>BazaZaUpit[[#This Row],[IZVORNI PLAN ILI REBALANS ZA 2023. EUR]]-BazaZaUpit[[#This Row],[IZVORNI / TEKUĆI                           Plan za 2023.]]</f>
        <v>0</v>
      </c>
    </row>
    <row r="173" spans="1:22" x14ac:dyDescent="0.25">
      <c r="A173" s="8">
        <v>3213</v>
      </c>
      <c r="B173" s="4" t="s">
        <v>83</v>
      </c>
      <c r="C173" s="4"/>
      <c r="D173" s="4"/>
      <c r="E173" s="4"/>
      <c r="F173" s="4"/>
      <c r="G173" s="4"/>
      <c r="H173" s="4"/>
      <c r="I173" s="4"/>
      <c r="J173" s="176">
        <v>23350</v>
      </c>
      <c r="K173" s="176"/>
      <c r="L173" s="176"/>
      <c r="M173" s="176"/>
      <c r="N173" s="176"/>
      <c r="O173" s="176">
        <v>0</v>
      </c>
      <c r="P173" s="176">
        <v>0</v>
      </c>
      <c r="Q173" s="177">
        <v>0</v>
      </c>
      <c r="R173" s="195"/>
      <c r="S173" s="194"/>
      <c r="T173" s="195"/>
      <c r="V173" s="75">
        <f>BazaZaUpit[[#This Row],[IZVORNI PLAN ILI REBALANS ZA 2023. EUR]]-BazaZaUpit[[#This Row],[IZVORNI / TEKUĆI                           Plan za 2023.]]</f>
        <v>0</v>
      </c>
    </row>
    <row r="174" spans="1:22" s="30" customFormat="1" x14ac:dyDescent="0.25">
      <c r="A174" s="55">
        <v>323</v>
      </c>
      <c r="B174" s="56" t="s">
        <v>17</v>
      </c>
      <c r="C174" s="56"/>
      <c r="D174" s="56"/>
      <c r="E174" s="56"/>
      <c r="F174" s="56"/>
      <c r="G174" s="56"/>
      <c r="H174" s="56"/>
      <c r="I174" s="56"/>
      <c r="J174" s="172">
        <f>SUM(J175:J176)</f>
        <v>4978</v>
      </c>
      <c r="K174" s="172">
        <f>SUM(K175:K176)</f>
        <v>0</v>
      </c>
      <c r="L174" s="172">
        <v>0</v>
      </c>
      <c r="M174" s="172"/>
      <c r="N174" s="172"/>
      <c r="O174" s="172">
        <v>0</v>
      </c>
      <c r="P174" s="172">
        <v>0</v>
      </c>
      <c r="Q174" s="173">
        <v>0</v>
      </c>
      <c r="R174" s="173">
        <v>0</v>
      </c>
      <c r="S174" s="173">
        <v>0</v>
      </c>
      <c r="T174" s="173">
        <v>0</v>
      </c>
      <c r="V174" s="73">
        <f>BazaZaUpit[[#This Row],[IZVORNI PLAN ILI REBALANS ZA 2023. EUR]]-BazaZaUpit[[#This Row],[IZVORNI / TEKUĆI                           Plan za 2023.]]</f>
        <v>0</v>
      </c>
    </row>
    <row r="175" spans="1:22" x14ac:dyDescent="0.25">
      <c r="A175" s="8">
        <v>3233</v>
      </c>
      <c r="B175" s="4" t="s">
        <v>48</v>
      </c>
      <c r="C175" s="4"/>
      <c r="D175" s="4"/>
      <c r="E175" s="4"/>
      <c r="F175" s="4"/>
      <c r="G175" s="4"/>
      <c r="H175" s="4"/>
      <c r="I175" s="4"/>
      <c r="J175" s="176">
        <v>2489</v>
      </c>
      <c r="K175" s="176"/>
      <c r="L175" s="176"/>
      <c r="M175" s="176"/>
      <c r="N175" s="176"/>
      <c r="O175" s="176">
        <v>0</v>
      </c>
      <c r="P175" s="176">
        <v>0</v>
      </c>
      <c r="Q175" s="177">
        <v>0</v>
      </c>
      <c r="R175" s="195"/>
      <c r="S175" s="194"/>
      <c r="T175" s="195"/>
      <c r="V175" s="75">
        <f>BazaZaUpit[[#This Row],[IZVORNI PLAN ILI REBALANS ZA 2023. EUR]]-BazaZaUpit[[#This Row],[IZVORNI / TEKUĆI                           Plan za 2023.]]</f>
        <v>0</v>
      </c>
    </row>
    <row r="176" spans="1:22" x14ac:dyDescent="0.25">
      <c r="A176" s="8">
        <v>3237</v>
      </c>
      <c r="B176" s="4" t="s">
        <v>70</v>
      </c>
      <c r="C176" s="4"/>
      <c r="D176" s="4"/>
      <c r="E176" s="4"/>
      <c r="F176" s="4"/>
      <c r="G176" s="4"/>
      <c r="H176" s="4"/>
      <c r="I176" s="4"/>
      <c r="J176" s="176">
        <v>2489</v>
      </c>
      <c r="K176" s="176"/>
      <c r="L176" s="176"/>
      <c r="M176" s="176"/>
      <c r="N176" s="176"/>
      <c r="O176" s="176">
        <v>0</v>
      </c>
      <c r="P176" s="176">
        <v>0</v>
      </c>
      <c r="Q176" s="177">
        <v>0</v>
      </c>
      <c r="R176" s="195"/>
      <c r="S176" s="194"/>
      <c r="T176" s="195"/>
      <c r="V176" s="75">
        <f>BazaZaUpit[[#This Row],[IZVORNI PLAN ILI REBALANS ZA 2023. EUR]]-BazaZaUpit[[#This Row],[IZVORNI / TEKUĆI                           Plan za 2023.]]</f>
        <v>0</v>
      </c>
    </row>
    <row r="177" spans="1:22" x14ac:dyDescent="0.25">
      <c r="A177" s="52">
        <v>4</v>
      </c>
      <c r="B177" s="53" t="s">
        <v>112</v>
      </c>
      <c r="C177" s="53"/>
      <c r="D177" s="53"/>
      <c r="E177" s="53"/>
      <c r="F177" s="53"/>
      <c r="G177" s="53"/>
      <c r="H177" s="53"/>
      <c r="I177" s="53"/>
      <c r="J177" s="170">
        <f>SUM(J178+J181+J184)</f>
        <v>24885</v>
      </c>
      <c r="K177" s="170">
        <f>SUM(K178+K181+K184)</f>
        <v>0</v>
      </c>
      <c r="L177" s="170">
        <f t="shared" ref="L177:T177" si="106">SUM(L178+L181+L184)</f>
        <v>0</v>
      </c>
      <c r="M177" s="170"/>
      <c r="N177" s="170">
        <f t="shared" si="106"/>
        <v>0</v>
      </c>
      <c r="O177" s="170">
        <f t="shared" si="106"/>
        <v>0</v>
      </c>
      <c r="P177" s="170">
        <f t="shared" si="106"/>
        <v>0</v>
      </c>
      <c r="Q177" s="170">
        <f t="shared" si="106"/>
        <v>0</v>
      </c>
      <c r="R177" s="170">
        <f t="shared" si="106"/>
        <v>0</v>
      </c>
      <c r="S177" s="170">
        <f t="shared" si="106"/>
        <v>0</v>
      </c>
      <c r="T177" s="170">
        <f t="shared" si="106"/>
        <v>0</v>
      </c>
      <c r="V177" s="54">
        <f>BazaZaUpit[[#This Row],[IZVORNI PLAN ILI REBALANS ZA 2023. EUR]]-BazaZaUpit[[#This Row],[IZVORNI / TEKUĆI                           Plan za 2023.]]</f>
        <v>0</v>
      </c>
    </row>
    <row r="178" spans="1:22" s="30" customFormat="1" ht="24" x14ac:dyDescent="0.25">
      <c r="A178" s="55">
        <v>41</v>
      </c>
      <c r="B178" s="56" t="s">
        <v>86</v>
      </c>
      <c r="C178" s="56"/>
      <c r="D178" s="56"/>
      <c r="E178" s="56"/>
      <c r="F178" s="56"/>
      <c r="G178" s="56"/>
      <c r="H178" s="56"/>
      <c r="I178" s="56"/>
      <c r="J178" s="172">
        <f>SUM(J179)</f>
        <v>7963</v>
      </c>
      <c r="K178" s="172">
        <f>SUM(K179)</f>
        <v>0</v>
      </c>
      <c r="L178" s="172">
        <v>0</v>
      </c>
      <c r="M178" s="172"/>
      <c r="N178" s="172">
        <v>0</v>
      </c>
      <c r="O178" s="172">
        <v>0</v>
      </c>
      <c r="P178" s="172">
        <v>0</v>
      </c>
      <c r="Q178" s="172">
        <v>0</v>
      </c>
      <c r="R178" s="172">
        <v>0</v>
      </c>
      <c r="S178" s="172">
        <v>0</v>
      </c>
      <c r="T178" s="172">
        <v>0</v>
      </c>
      <c r="V178" s="57">
        <f>BazaZaUpit[[#This Row],[IZVORNI PLAN ILI REBALANS ZA 2023. EUR]]-BazaZaUpit[[#This Row],[IZVORNI / TEKUĆI                           Plan za 2023.]]</f>
        <v>0</v>
      </c>
    </row>
    <row r="179" spans="1:22" s="30" customFormat="1" x14ac:dyDescent="0.25">
      <c r="A179" s="55">
        <v>412</v>
      </c>
      <c r="B179" s="56" t="s">
        <v>32</v>
      </c>
      <c r="C179" s="56"/>
      <c r="D179" s="56"/>
      <c r="E179" s="56"/>
      <c r="F179" s="56"/>
      <c r="G179" s="56"/>
      <c r="H179" s="56"/>
      <c r="I179" s="56"/>
      <c r="J179" s="172">
        <f>SUM(J180)</f>
        <v>7963</v>
      </c>
      <c r="K179" s="172">
        <f>SUM(K180)</f>
        <v>0</v>
      </c>
      <c r="L179" s="172">
        <v>0</v>
      </c>
      <c r="M179" s="172"/>
      <c r="N179" s="172">
        <v>0</v>
      </c>
      <c r="O179" s="172">
        <v>0</v>
      </c>
      <c r="P179" s="172">
        <v>0</v>
      </c>
      <c r="Q179" s="172">
        <v>0</v>
      </c>
      <c r="R179" s="172">
        <v>0</v>
      </c>
      <c r="S179" s="172">
        <v>0</v>
      </c>
      <c r="T179" s="172">
        <v>0</v>
      </c>
      <c r="V179" s="57">
        <f>BazaZaUpit[[#This Row],[IZVORNI PLAN ILI REBALANS ZA 2023. EUR]]-BazaZaUpit[[#This Row],[IZVORNI / TEKUĆI                           Plan za 2023.]]</f>
        <v>0</v>
      </c>
    </row>
    <row r="180" spans="1:22" x14ac:dyDescent="0.25">
      <c r="A180" s="8">
        <v>4123</v>
      </c>
      <c r="B180" s="4" t="s">
        <v>85</v>
      </c>
      <c r="C180" s="4"/>
      <c r="D180" s="4"/>
      <c r="E180" s="4"/>
      <c r="F180" s="4"/>
      <c r="G180" s="4"/>
      <c r="H180" s="4"/>
      <c r="I180" s="4"/>
      <c r="J180" s="176">
        <v>7963</v>
      </c>
      <c r="K180" s="176"/>
      <c r="L180" s="176"/>
      <c r="M180" s="176"/>
      <c r="N180" s="176"/>
      <c r="O180" s="176">
        <v>0</v>
      </c>
      <c r="P180" s="176">
        <v>0</v>
      </c>
      <c r="Q180" s="177">
        <v>0</v>
      </c>
      <c r="R180" s="195"/>
      <c r="S180" s="194"/>
      <c r="T180" s="195"/>
      <c r="V180" s="75">
        <f>BazaZaUpit[[#This Row],[IZVORNI PLAN ILI REBALANS ZA 2023. EUR]]-BazaZaUpit[[#This Row],[IZVORNI / TEKUĆI                           Plan za 2023.]]</f>
        <v>0</v>
      </c>
    </row>
    <row r="181" spans="1:22" s="30" customFormat="1" x14ac:dyDescent="0.25">
      <c r="A181" s="55">
        <v>42</v>
      </c>
      <c r="B181" s="56" t="s">
        <v>26</v>
      </c>
      <c r="C181" s="56"/>
      <c r="D181" s="56"/>
      <c r="E181" s="56"/>
      <c r="F181" s="56"/>
      <c r="G181" s="56"/>
      <c r="H181" s="56"/>
      <c r="I181" s="56"/>
      <c r="J181" s="172">
        <f>SUM(J182)</f>
        <v>3733</v>
      </c>
      <c r="K181" s="172">
        <f>SUM(K182)</f>
        <v>0</v>
      </c>
      <c r="L181" s="172">
        <v>0</v>
      </c>
      <c r="M181" s="172"/>
      <c r="N181" s="172">
        <v>0</v>
      </c>
      <c r="O181" s="172">
        <v>0</v>
      </c>
      <c r="P181" s="172">
        <v>0</v>
      </c>
      <c r="Q181" s="172">
        <v>0</v>
      </c>
      <c r="R181" s="172">
        <v>0</v>
      </c>
      <c r="S181" s="172">
        <v>0</v>
      </c>
      <c r="T181" s="172">
        <v>0</v>
      </c>
      <c r="V181" s="57">
        <f>BazaZaUpit[[#This Row],[IZVORNI PLAN ILI REBALANS ZA 2023. EUR]]-BazaZaUpit[[#This Row],[IZVORNI / TEKUĆI                           Plan za 2023.]]</f>
        <v>0</v>
      </c>
    </row>
    <row r="182" spans="1:22" s="30" customFormat="1" x14ac:dyDescent="0.25">
      <c r="A182" s="55">
        <v>422</v>
      </c>
      <c r="B182" s="56" t="s">
        <v>25</v>
      </c>
      <c r="C182" s="56"/>
      <c r="D182" s="56"/>
      <c r="E182" s="56"/>
      <c r="F182" s="56"/>
      <c r="G182" s="56"/>
      <c r="H182" s="56"/>
      <c r="I182" s="56"/>
      <c r="J182" s="172">
        <f>SUM(J183)</f>
        <v>3733</v>
      </c>
      <c r="K182" s="172">
        <f>SUM(K183)</f>
        <v>0</v>
      </c>
      <c r="L182" s="172">
        <v>0</v>
      </c>
      <c r="M182" s="172"/>
      <c r="N182" s="172">
        <v>0</v>
      </c>
      <c r="O182" s="172">
        <v>0</v>
      </c>
      <c r="P182" s="172">
        <v>0</v>
      </c>
      <c r="Q182" s="172">
        <v>0</v>
      </c>
      <c r="R182" s="172">
        <v>0</v>
      </c>
      <c r="S182" s="172">
        <v>0</v>
      </c>
      <c r="T182" s="172">
        <v>0</v>
      </c>
      <c r="V182" s="57">
        <f>BazaZaUpit[[#This Row],[IZVORNI PLAN ILI REBALANS ZA 2023. EUR]]-BazaZaUpit[[#This Row],[IZVORNI / TEKUĆI                           Plan za 2023.]]</f>
        <v>0</v>
      </c>
    </row>
    <row r="183" spans="1:22" x14ac:dyDescent="0.25">
      <c r="A183" s="8">
        <v>4221</v>
      </c>
      <c r="B183" s="4" t="s">
        <v>56</v>
      </c>
      <c r="C183" s="4"/>
      <c r="D183" s="4"/>
      <c r="E183" s="4"/>
      <c r="F183" s="4"/>
      <c r="G183" s="4"/>
      <c r="H183" s="4"/>
      <c r="I183" s="4"/>
      <c r="J183" s="176">
        <v>3733</v>
      </c>
      <c r="K183" s="176"/>
      <c r="L183" s="176"/>
      <c r="M183" s="176"/>
      <c r="N183" s="176"/>
      <c r="O183" s="176">
        <v>0</v>
      </c>
      <c r="P183" s="176">
        <v>0</v>
      </c>
      <c r="Q183" s="177">
        <v>0</v>
      </c>
      <c r="R183" s="195"/>
      <c r="S183" s="194"/>
      <c r="T183" s="195"/>
      <c r="V183" s="75">
        <f>BazaZaUpit[[#This Row],[IZVORNI PLAN ILI REBALANS ZA 2023. EUR]]-BazaZaUpit[[#This Row],[IZVORNI / TEKUĆI                           Plan za 2023.]]</f>
        <v>0</v>
      </c>
    </row>
    <row r="184" spans="1:22" s="30" customFormat="1" ht="24" x14ac:dyDescent="0.25">
      <c r="A184" s="55">
        <v>45</v>
      </c>
      <c r="B184" s="56" t="s">
        <v>88</v>
      </c>
      <c r="C184" s="56"/>
      <c r="D184" s="56"/>
      <c r="E184" s="56"/>
      <c r="F184" s="56"/>
      <c r="G184" s="56"/>
      <c r="H184" s="56"/>
      <c r="I184" s="56"/>
      <c r="J184" s="172">
        <f>SUM(J185)</f>
        <v>13189</v>
      </c>
      <c r="K184" s="172">
        <f>SUM(K185)</f>
        <v>0</v>
      </c>
      <c r="L184" s="172">
        <v>0</v>
      </c>
      <c r="M184" s="172"/>
      <c r="N184" s="172">
        <v>0</v>
      </c>
      <c r="O184" s="172">
        <v>0</v>
      </c>
      <c r="P184" s="172">
        <v>0</v>
      </c>
      <c r="Q184" s="172">
        <v>0</v>
      </c>
      <c r="R184" s="172">
        <v>0</v>
      </c>
      <c r="S184" s="172">
        <v>0</v>
      </c>
      <c r="T184" s="172">
        <v>0</v>
      </c>
      <c r="V184" s="57">
        <f>BazaZaUpit[[#This Row],[IZVORNI PLAN ILI REBALANS ZA 2023. EUR]]-BazaZaUpit[[#This Row],[IZVORNI / TEKUĆI                           Plan za 2023.]]</f>
        <v>0</v>
      </c>
    </row>
    <row r="185" spans="1:22" s="30" customFormat="1" x14ac:dyDescent="0.25">
      <c r="A185" s="55">
        <v>452</v>
      </c>
      <c r="B185" s="56" t="s">
        <v>87</v>
      </c>
      <c r="C185" s="56"/>
      <c r="D185" s="56"/>
      <c r="E185" s="56"/>
      <c r="F185" s="56"/>
      <c r="G185" s="56"/>
      <c r="H185" s="56"/>
      <c r="I185" s="56"/>
      <c r="J185" s="172">
        <f>SUM(J186)</f>
        <v>13189</v>
      </c>
      <c r="K185" s="172">
        <f>SUM(K186)</f>
        <v>0</v>
      </c>
      <c r="L185" s="172">
        <v>0</v>
      </c>
      <c r="M185" s="172"/>
      <c r="N185" s="172">
        <v>0</v>
      </c>
      <c r="O185" s="172">
        <v>0</v>
      </c>
      <c r="P185" s="172">
        <v>0</v>
      </c>
      <c r="Q185" s="172">
        <v>0</v>
      </c>
      <c r="R185" s="172">
        <v>0</v>
      </c>
      <c r="S185" s="172">
        <v>0</v>
      </c>
      <c r="T185" s="172">
        <v>0</v>
      </c>
      <c r="V185" s="57">
        <f>BazaZaUpit[[#This Row],[IZVORNI PLAN ILI REBALANS ZA 2023. EUR]]-BazaZaUpit[[#This Row],[IZVORNI / TEKUĆI                           Plan za 2023.]]</f>
        <v>0</v>
      </c>
    </row>
    <row r="186" spans="1:22" x14ac:dyDescent="0.25">
      <c r="A186" s="8">
        <v>4521</v>
      </c>
      <c r="B186" s="4" t="s">
        <v>87</v>
      </c>
      <c r="C186" s="4"/>
      <c r="D186" s="4"/>
      <c r="E186" s="4"/>
      <c r="F186" s="4"/>
      <c r="G186" s="4"/>
      <c r="H186" s="4"/>
      <c r="I186" s="4"/>
      <c r="J186" s="176">
        <v>13189</v>
      </c>
      <c r="K186" s="176"/>
      <c r="L186" s="176"/>
      <c r="M186" s="176"/>
      <c r="N186" s="176"/>
      <c r="O186" s="176">
        <v>0</v>
      </c>
      <c r="P186" s="176">
        <v>0</v>
      </c>
      <c r="Q186" s="177">
        <v>0</v>
      </c>
      <c r="R186" s="195"/>
      <c r="S186" s="194"/>
      <c r="T186" s="195"/>
      <c r="V186" s="75">
        <f>BazaZaUpit[[#This Row],[IZVORNI PLAN ILI REBALANS ZA 2023. EUR]]-BazaZaUpit[[#This Row],[IZVORNI / TEKUĆI                           Plan za 2023.]]</f>
        <v>0</v>
      </c>
    </row>
    <row r="187" spans="1:22" s="30" customFormat="1" ht="48" x14ac:dyDescent="0.25">
      <c r="A187" s="41" t="s">
        <v>89</v>
      </c>
      <c r="B187" s="17" t="s">
        <v>90</v>
      </c>
      <c r="C187" s="17" t="s">
        <v>147</v>
      </c>
      <c r="D187" s="17" t="s">
        <v>120</v>
      </c>
      <c r="E187" s="17" t="s">
        <v>123</v>
      </c>
      <c r="F187" s="17" t="s">
        <v>274</v>
      </c>
      <c r="G187" s="17" t="s">
        <v>275</v>
      </c>
      <c r="H187" s="17"/>
      <c r="I187" s="17"/>
      <c r="J187" s="230">
        <f>SUM(J189+J194+J201+J204+J207)</f>
        <v>368672</v>
      </c>
      <c r="K187" s="230">
        <f>SUM(K189+K194+K201+K204+K207)</f>
        <v>0</v>
      </c>
      <c r="L187" s="230">
        <v>0</v>
      </c>
      <c r="M187" s="230"/>
      <c r="N187" s="230">
        <v>0</v>
      </c>
      <c r="O187" s="230">
        <v>0</v>
      </c>
      <c r="P187" s="230">
        <v>0</v>
      </c>
      <c r="Q187" s="230">
        <v>0</v>
      </c>
      <c r="R187" s="230">
        <v>0</v>
      </c>
      <c r="S187" s="230">
        <v>0</v>
      </c>
      <c r="T187" s="230">
        <v>0</v>
      </c>
      <c r="V187" s="18">
        <f>BazaZaUpit[[#This Row],[IZVORNI PLAN ILI REBALANS ZA 2023. EUR]]-BazaZaUpit[[#This Row],[IZVORNI / TEKUĆI                           Plan za 2023.]]</f>
        <v>0</v>
      </c>
    </row>
    <row r="188" spans="1:22" s="30" customFormat="1" x14ac:dyDescent="0.25">
      <c r="A188" s="52">
        <v>3</v>
      </c>
      <c r="B188" s="53" t="s">
        <v>113</v>
      </c>
      <c r="C188" s="53"/>
      <c r="D188" s="53"/>
      <c r="E188" s="53"/>
      <c r="F188" s="53"/>
      <c r="G188" s="53"/>
      <c r="H188" s="53"/>
      <c r="I188" s="53"/>
      <c r="J188" s="170">
        <f>SUM(J189+J194)</f>
        <v>227653</v>
      </c>
      <c r="K188" s="170">
        <f>SUM(K189+K194)</f>
        <v>0</v>
      </c>
      <c r="L188" s="170">
        <f t="shared" ref="L188:T188" si="107">SUM(L189+L194)</f>
        <v>0</v>
      </c>
      <c r="M188" s="170"/>
      <c r="N188" s="170">
        <f t="shared" si="107"/>
        <v>0</v>
      </c>
      <c r="O188" s="170">
        <f t="shared" si="107"/>
        <v>0</v>
      </c>
      <c r="P188" s="170">
        <f t="shared" si="107"/>
        <v>0</v>
      </c>
      <c r="Q188" s="170">
        <f t="shared" si="107"/>
        <v>0</v>
      </c>
      <c r="R188" s="170">
        <f t="shared" si="107"/>
        <v>0</v>
      </c>
      <c r="S188" s="170">
        <f t="shared" si="107"/>
        <v>0</v>
      </c>
      <c r="T188" s="170">
        <f t="shared" si="107"/>
        <v>0</v>
      </c>
      <c r="V188" s="54">
        <f>BazaZaUpit[[#This Row],[IZVORNI PLAN ILI REBALANS ZA 2023. EUR]]-BazaZaUpit[[#This Row],[IZVORNI / TEKUĆI                           Plan za 2023.]]</f>
        <v>0</v>
      </c>
    </row>
    <row r="189" spans="1:22" s="30" customFormat="1" x14ac:dyDescent="0.25">
      <c r="A189" s="55">
        <v>31</v>
      </c>
      <c r="B189" s="56" t="s">
        <v>11</v>
      </c>
      <c r="C189" s="56"/>
      <c r="D189" s="56"/>
      <c r="E189" s="56"/>
      <c r="F189" s="56"/>
      <c r="G189" s="56"/>
      <c r="H189" s="56"/>
      <c r="I189" s="56"/>
      <c r="J189" s="172">
        <f>SUM(J190+J192)</f>
        <v>67131</v>
      </c>
      <c r="K189" s="172">
        <f>SUM(K190+K192)</f>
        <v>0</v>
      </c>
      <c r="L189" s="172">
        <v>0</v>
      </c>
      <c r="M189" s="172"/>
      <c r="N189" s="172">
        <v>0</v>
      </c>
      <c r="O189" s="172">
        <v>0</v>
      </c>
      <c r="P189" s="172">
        <v>0</v>
      </c>
      <c r="Q189" s="172">
        <v>0</v>
      </c>
      <c r="R189" s="172">
        <v>0</v>
      </c>
      <c r="S189" s="172">
        <v>0</v>
      </c>
      <c r="T189" s="172">
        <v>0</v>
      </c>
      <c r="V189" s="57">
        <f>BazaZaUpit[[#This Row],[IZVORNI PLAN ILI REBALANS ZA 2023. EUR]]-BazaZaUpit[[#This Row],[IZVORNI / TEKUĆI                           Plan za 2023.]]</f>
        <v>0</v>
      </c>
    </row>
    <row r="190" spans="1:22" s="30" customFormat="1" x14ac:dyDescent="0.25">
      <c r="A190" s="55">
        <v>311</v>
      </c>
      <c r="B190" s="56" t="s">
        <v>8</v>
      </c>
      <c r="C190" s="56"/>
      <c r="D190" s="56"/>
      <c r="E190" s="56"/>
      <c r="F190" s="56"/>
      <c r="G190" s="56"/>
      <c r="H190" s="56"/>
      <c r="I190" s="56"/>
      <c r="J190" s="172">
        <f>SUM(J191)</f>
        <v>56054</v>
      </c>
      <c r="K190" s="172">
        <f>SUM(K191)</f>
        <v>0</v>
      </c>
      <c r="L190" s="172">
        <v>0</v>
      </c>
      <c r="M190" s="172"/>
      <c r="N190" s="172">
        <v>0</v>
      </c>
      <c r="O190" s="172">
        <v>0</v>
      </c>
      <c r="P190" s="172">
        <v>0</v>
      </c>
      <c r="Q190" s="172">
        <v>0</v>
      </c>
      <c r="R190" s="172">
        <v>0</v>
      </c>
      <c r="S190" s="172">
        <v>0</v>
      </c>
      <c r="T190" s="172">
        <v>0</v>
      </c>
      <c r="V190" s="57">
        <f>BazaZaUpit[[#This Row],[IZVORNI PLAN ILI REBALANS ZA 2023. EUR]]-BazaZaUpit[[#This Row],[IZVORNI / TEKUĆI                           Plan za 2023.]]</f>
        <v>0</v>
      </c>
    </row>
    <row r="191" spans="1:22" x14ac:dyDescent="0.25">
      <c r="A191" s="8">
        <v>3111</v>
      </c>
      <c r="B191" s="4" t="s">
        <v>82</v>
      </c>
      <c r="C191" s="4"/>
      <c r="D191" s="4"/>
      <c r="E191" s="4"/>
      <c r="F191" s="4"/>
      <c r="G191" s="4"/>
      <c r="H191" s="4"/>
      <c r="I191" s="4"/>
      <c r="J191" s="176">
        <v>56054</v>
      </c>
      <c r="K191" s="176"/>
      <c r="L191" s="176"/>
      <c r="M191" s="176"/>
      <c r="N191" s="176"/>
      <c r="O191" s="176">
        <v>0</v>
      </c>
      <c r="P191" s="176">
        <v>0</v>
      </c>
      <c r="Q191" s="177">
        <v>0</v>
      </c>
      <c r="R191" s="195"/>
      <c r="S191" s="194"/>
      <c r="T191" s="195"/>
      <c r="V191" s="75">
        <f>BazaZaUpit[[#This Row],[IZVORNI PLAN ILI REBALANS ZA 2023. EUR]]-BazaZaUpit[[#This Row],[IZVORNI / TEKUĆI                           Plan za 2023.]]</f>
        <v>0</v>
      </c>
    </row>
    <row r="192" spans="1:22" s="30" customFormat="1" x14ac:dyDescent="0.25">
      <c r="A192" s="55">
        <v>313</v>
      </c>
      <c r="B192" s="56" t="s">
        <v>74</v>
      </c>
      <c r="C192" s="56"/>
      <c r="D192" s="56"/>
      <c r="E192" s="56"/>
      <c r="F192" s="56"/>
      <c r="G192" s="56"/>
      <c r="H192" s="56"/>
      <c r="I192" s="56"/>
      <c r="J192" s="172">
        <f>SUM(J193)</f>
        <v>11077</v>
      </c>
      <c r="K192" s="172">
        <f>SUM(K193)</f>
        <v>0</v>
      </c>
      <c r="L192" s="172">
        <v>0</v>
      </c>
      <c r="M192" s="172"/>
      <c r="N192" s="172">
        <v>0</v>
      </c>
      <c r="O192" s="172">
        <v>0</v>
      </c>
      <c r="P192" s="172">
        <v>0</v>
      </c>
      <c r="Q192" s="172">
        <v>0</v>
      </c>
      <c r="R192" s="172">
        <v>0</v>
      </c>
      <c r="S192" s="172">
        <v>0</v>
      </c>
      <c r="T192" s="172">
        <v>0</v>
      </c>
      <c r="V192" s="57">
        <f>BazaZaUpit[[#This Row],[IZVORNI PLAN ILI REBALANS ZA 2023. EUR]]-BazaZaUpit[[#This Row],[IZVORNI / TEKUĆI                           Plan za 2023.]]</f>
        <v>0</v>
      </c>
    </row>
    <row r="193" spans="1:22" x14ac:dyDescent="0.25">
      <c r="A193" s="8">
        <v>3132</v>
      </c>
      <c r="B193" s="4" t="s">
        <v>73</v>
      </c>
      <c r="C193" s="4"/>
      <c r="D193" s="4"/>
      <c r="E193" s="4"/>
      <c r="F193" s="4"/>
      <c r="G193" s="4"/>
      <c r="H193" s="4"/>
      <c r="I193" s="4"/>
      <c r="J193" s="176">
        <v>11077</v>
      </c>
      <c r="K193" s="176"/>
      <c r="L193" s="176"/>
      <c r="M193" s="176"/>
      <c r="N193" s="176"/>
      <c r="O193" s="176">
        <v>0</v>
      </c>
      <c r="P193" s="176">
        <v>0</v>
      </c>
      <c r="Q193" s="177">
        <v>0</v>
      </c>
      <c r="R193" s="195"/>
      <c r="S193" s="194"/>
      <c r="T193" s="195"/>
      <c r="V193" s="75">
        <f>BazaZaUpit[[#This Row],[IZVORNI PLAN ILI REBALANS ZA 2023. EUR]]-BazaZaUpit[[#This Row],[IZVORNI / TEKUĆI                           Plan za 2023.]]</f>
        <v>0</v>
      </c>
    </row>
    <row r="194" spans="1:22" x14ac:dyDescent="0.25">
      <c r="A194" s="55">
        <v>32</v>
      </c>
      <c r="B194" s="56" t="s">
        <v>21</v>
      </c>
      <c r="C194" s="56"/>
      <c r="D194" s="56"/>
      <c r="E194" s="56"/>
      <c r="F194" s="56"/>
      <c r="G194" s="56"/>
      <c r="H194" s="56"/>
      <c r="I194" s="56"/>
      <c r="J194" s="172">
        <f>SUM(J195+J197)</f>
        <v>160522</v>
      </c>
      <c r="K194" s="172">
        <f>SUM(K195+K197)</f>
        <v>0</v>
      </c>
      <c r="L194" s="172">
        <v>0</v>
      </c>
      <c r="M194" s="172"/>
      <c r="N194" s="172">
        <v>0</v>
      </c>
      <c r="O194" s="172">
        <v>0</v>
      </c>
      <c r="P194" s="172">
        <v>0</v>
      </c>
      <c r="Q194" s="172">
        <v>0</v>
      </c>
      <c r="R194" s="172">
        <v>0</v>
      </c>
      <c r="S194" s="172">
        <v>0</v>
      </c>
      <c r="T194" s="172">
        <v>0</v>
      </c>
      <c r="V194" s="57">
        <f>BazaZaUpit[[#This Row],[IZVORNI PLAN ILI REBALANS ZA 2023. EUR]]-BazaZaUpit[[#This Row],[IZVORNI / TEKUĆI                           Plan za 2023.]]</f>
        <v>0</v>
      </c>
    </row>
    <row r="195" spans="1:22" x14ac:dyDescent="0.25">
      <c r="A195" s="55">
        <v>321</v>
      </c>
      <c r="B195" s="56" t="s">
        <v>84</v>
      </c>
      <c r="C195" s="56"/>
      <c r="D195" s="56"/>
      <c r="E195" s="56"/>
      <c r="F195" s="56"/>
      <c r="G195" s="56"/>
      <c r="H195" s="56"/>
      <c r="I195" s="56"/>
      <c r="J195" s="172">
        <f>SUM(J196)</f>
        <v>132318</v>
      </c>
      <c r="K195" s="172">
        <f>SUM(K196)</f>
        <v>0</v>
      </c>
      <c r="L195" s="172">
        <v>0</v>
      </c>
      <c r="M195" s="172"/>
      <c r="N195" s="172">
        <v>0</v>
      </c>
      <c r="O195" s="172">
        <v>0</v>
      </c>
      <c r="P195" s="172">
        <v>0</v>
      </c>
      <c r="Q195" s="172">
        <v>0</v>
      </c>
      <c r="R195" s="172">
        <v>0</v>
      </c>
      <c r="S195" s="172">
        <v>0</v>
      </c>
      <c r="T195" s="172">
        <v>0</v>
      </c>
      <c r="V195" s="57">
        <f>BazaZaUpit[[#This Row],[IZVORNI PLAN ILI REBALANS ZA 2023. EUR]]-BazaZaUpit[[#This Row],[IZVORNI / TEKUĆI                           Plan za 2023.]]</f>
        <v>0</v>
      </c>
    </row>
    <row r="196" spans="1:22" x14ac:dyDescent="0.25">
      <c r="A196" s="8">
        <v>3213</v>
      </c>
      <c r="B196" s="4" t="s">
        <v>83</v>
      </c>
      <c r="C196" s="4"/>
      <c r="D196" s="4"/>
      <c r="E196" s="4"/>
      <c r="F196" s="4"/>
      <c r="G196" s="4"/>
      <c r="H196" s="4"/>
      <c r="I196" s="4"/>
      <c r="J196" s="176">
        <v>132318</v>
      </c>
      <c r="K196" s="176"/>
      <c r="L196" s="176"/>
      <c r="M196" s="176"/>
      <c r="N196" s="176"/>
      <c r="O196" s="176">
        <v>0</v>
      </c>
      <c r="P196" s="176">
        <v>0</v>
      </c>
      <c r="Q196" s="177">
        <v>0</v>
      </c>
      <c r="R196" s="195"/>
      <c r="S196" s="194"/>
      <c r="T196" s="195"/>
      <c r="V196" s="75">
        <f>BazaZaUpit[[#This Row],[IZVORNI PLAN ILI REBALANS ZA 2023. EUR]]-BazaZaUpit[[#This Row],[IZVORNI / TEKUĆI                           Plan za 2023.]]</f>
        <v>0</v>
      </c>
    </row>
    <row r="197" spans="1:22" x14ac:dyDescent="0.25">
      <c r="A197" s="55">
        <v>323</v>
      </c>
      <c r="B197" s="56" t="s">
        <v>17</v>
      </c>
      <c r="C197" s="56"/>
      <c r="D197" s="56"/>
      <c r="E197" s="56"/>
      <c r="F197" s="56"/>
      <c r="G197" s="56"/>
      <c r="H197" s="56"/>
      <c r="I197" s="56"/>
      <c r="J197" s="172">
        <f>SUM(J198:J199)</f>
        <v>28204</v>
      </c>
      <c r="K197" s="172">
        <f>SUM(K198:K199)</f>
        <v>0</v>
      </c>
      <c r="L197" s="172">
        <v>0</v>
      </c>
      <c r="M197" s="172"/>
      <c r="N197" s="172">
        <v>0</v>
      </c>
      <c r="O197" s="172">
        <v>0</v>
      </c>
      <c r="P197" s="172">
        <v>0</v>
      </c>
      <c r="Q197" s="172">
        <v>0</v>
      </c>
      <c r="R197" s="172">
        <v>0</v>
      </c>
      <c r="S197" s="172">
        <v>0</v>
      </c>
      <c r="T197" s="172">
        <v>0</v>
      </c>
      <c r="V197" s="57">
        <f>BazaZaUpit[[#This Row],[IZVORNI PLAN ILI REBALANS ZA 2023. EUR]]-BazaZaUpit[[#This Row],[IZVORNI / TEKUĆI                           Plan za 2023.]]</f>
        <v>0</v>
      </c>
    </row>
    <row r="198" spans="1:22" x14ac:dyDescent="0.25">
      <c r="A198" s="8">
        <v>3233</v>
      </c>
      <c r="B198" s="4" t="s">
        <v>48</v>
      </c>
      <c r="C198" s="4"/>
      <c r="D198" s="4"/>
      <c r="E198" s="4"/>
      <c r="F198" s="4"/>
      <c r="G198" s="4"/>
      <c r="H198" s="4"/>
      <c r="I198" s="4"/>
      <c r="J198" s="176">
        <v>14102</v>
      </c>
      <c r="K198" s="176"/>
      <c r="L198" s="176"/>
      <c r="M198" s="176"/>
      <c r="N198" s="176"/>
      <c r="O198" s="176">
        <v>0</v>
      </c>
      <c r="P198" s="176">
        <v>0</v>
      </c>
      <c r="Q198" s="177">
        <v>0</v>
      </c>
      <c r="R198" s="195"/>
      <c r="S198" s="194"/>
      <c r="T198" s="195"/>
      <c r="V198" s="75">
        <f>BazaZaUpit[[#This Row],[IZVORNI PLAN ILI REBALANS ZA 2023. EUR]]-BazaZaUpit[[#This Row],[IZVORNI / TEKUĆI                           Plan za 2023.]]</f>
        <v>0</v>
      </c>
    </row>
    <row r="199" spans="1:22" x14ac:dyDescent="0.25">
      <c r="A199" s="8">
        <v>3237</v>
      </c>
      <c r="B199" s="4" t="s">
        <v>70</v>
      </c>
      <c r="C199" s="4"/>
      <c r="D199" s="4"/>
      <c r="E199" s="4"/>
      <c r="F199" s="4"/>
      <c r="G199" s="4"/>
      <c r="H199" s="4"/>
      <c r="I199" s="4"/>
      <c r="J199" s="176">
        <v>14102</v>
      </c>
      <c r="K199" s="176"/>
      <c r="L199" s="176"/>
      <c r="M199" s="176"/>
      <c r="N199" s="176"/>
      <c r="O199" s="176">
        <v>0</v>
      </c>
      <c r="P199" s="176">
        <v>0</v>
      </c>
      <c r="Q199" s="177">
        <v>0</v>
      </c>
      <c r="R199" s="195"/>
      <c r="S199" s="194"/>
      <c r="T199" s="195"/>
      <c r="V199" s="75">
        <f>BazaZaUpit[[#This Row],[IZVORNI PLAN ILI REBALANS ZA 2023. EUR]]-BazaZaUpit[[#This Row],[IZVORNI / TEKUĆI                           Plan za 2023.]]</f>
        <v>0</v>
      </c>
    </row>
    <row r="200" spans="1:22" x14ac:dyDescent="0.25">
      <c r="A200" s="52">
        <v>4</v>
      </c>
      <c r="B200" s="53" t="s">
        <v>112</v>
      </c>
      <c r="C200" s="53"/>
      <c r="D200" s="53"/>
      <c r="E200" s="53"/>
      <c r="F200" s="53"/>
      <c r="G200" s="53"/>
      <c r="H200" s="53"/>
      <c r="I200" s="53"/>
      <c r="J200" s="170">
        <f>SUM(J201+J204+J207)</f>
        <v>141019</v>
      </c>
      <c r="K200" s="170">
        <f>SUM(K201+K204+K207)</f>
        <v>0</v>
      </c>
      <c r="L200" s="170">
        <f t="shared" ref="L200:T200" si="108">SUM(L201+L204+L207)</f>
        <v>0</v>
      </c>
      <c r="M200" s="170"/>
      <c r="N200" s="170">
        <f t="shared" si="108"/>
        <v>0</v>
      </c>
      <c r="O200" s="170">
        <f t="shared" si="108"/>
        <v>0</v>
      </c>
      <c r="P200" s="170">
        <f t="shared" si="108"/>
        <v>0</v>
      </c>
      <c r="Q200" s="170">
        <f t="shared" si="108"/>
        <v>0</v>
      </c>
      <c r="R200" s="170">
        <f t="shared" si="108"/>
        <v>0</v>
      </c>
      <c r="S200" s="170">
        <f t="shared" si="108"/>
        <v>0</v>
      </c>
      <c r="T200" s="170">
        <f t="shared" si="108"/>
        <v>0</v>
      </c>
      <c r="V200" s="54">
        <f>BazaZaUpit[[#This Row],[IZVORNI PLAN ILI REBALANS ZA 2023. EUR]]-BazaZaUpit[[#This Row],[IZVORNI / TEKUĆI                           Plan za 2023.]]</f>
        <v>0</v>
      </c>
    </row>
    <row r="201" spans="1:22" ht="24" x14ac:dyDescent="0.25">
      <c r="A201" s="55">
        <v>41</v>
      </c>
      <c r="B201" s="56" t="s">
        <v>86</v>
      </c>
      <c r="C201" s="56"/>
      <c r="D201" s="56"/>
      <c r="E201" s="56"/>
      <c r="F201" s="56"/>
      <c r="G201" s="56"/>
      <c r="H201" s="56"/>
      <c r="I201" s="56"/>
      <c r="J201" s="172">
        <f>SUM(J202)</f>
        <v>45126</v>
      </c>
      <c r="K201" s="172">
        <f>SUM(K202)</f>
        <v>0</v>
      </c>
      <c r="L201" s="172">
        <v>0</v>
      </c>
      <c r="M201" s="172"/>
      <c r="N201" s="172">
        <v>0</v>
      </c>
      <c r="O201" s="172">
        <v>0</v>
      </c>
      <c r="P201" s="172">
        <v>0</v>
      </c>
      <c r="Q201" s="172">
        <v>0</v>
      </c>
      <c r="R201" s="172">
        <v>0</v>
      </c>
      <c r="S201" s="172">
        <v>0</v>
      </c>
      <c r="T201" s="172">
        <v>0</v>
      </c>
      <c r="V201" s="57">
        <f>BazaZaUpit[[#This Row],[IZVORNI PLAN ILI REBALANS ZA 2023. EUR]]-BazaZaUpit[[#This Row],[IZVORNI / TEKUĆI                           Plan za 2023.]]</f>
        <v>0</v>
      </c>
    </row>
    <row r="202" spans="1:22" x14ac:dyDescent="0.25">
      <c r="A202" s="55">
        <v>412</v>
      </c>
      <c r="B202" s="56" t="s">
        <v>32</v>
      </c>
      <c r="C202" s="56"/>
      <c r="D202" s="56"/>
      <c r="E202" s="56"/>
      <c r="F202" s="56"/>
      <c r="G202" s="56"/>
      <c r="H202" s="56"/>
      <c r="I202" s="56"/>
      <c r="J202" s="172">
        <f>SUM(J203)</f>
        <v>45126</v>
      </c>
      <c r="K202" s="172">
        <f>SUM(K203)</f>
        <v>0</v>
      </c>
      <c r="L202" s="172">
        <v>0</v>
      </c>
      <c r="M202" s="172"/>
      <c r="N202" s="172">
        <v>0</v>
      </c>
      <c r="O202" s="172">
        <v>0</v>
      </c>
      <c r="P202" s="172">
        <v>0</v>
      </c>
      <c r="Q202" s="172">
        <v>0</v>
      </c>
      <c r="R202" s="172">
        <v>0</v>
      </c>
      <c r="S202" s="172">
        <v>0</v>
      </c>
      <c r="T202" s="172">
        <v>0</v>
      </c>
      <c r="V202" s="57">
        <f>BazaZaUpit[[#This Row],[IZVORNI PLAN ILI REBALANS ZA 2023. EUR]]-BazaZaUpit[[#This Row],[IZVORNI / TEKUĆI                           Plan za 2023.]]</f>
        <v>0</v>
      </c>
    </row>
    <row r="203" spans="1:22" x14ac:dyDescent="0.25">
      <c r="A203" s="8">
        <v>4123</v>
      </c>
      <c r="B203" s="4" t="s">
        <v>85</v>
      </c>
      <c r="C203" s="4"/>
      <c r="D203" s="4"/>
      <c r="E203" s="4"/>
      <c r="F203" s="4"/>
      <c r="G203" s="4"/>
      <c r="H203" s="4"/>
      <c r="I203" s="4"/>
      <c r="J203" s="176">
        <v>45126</v>
      </c>
      <c r="K203" s="176"/>
      <c r="L203" s="176"/>
      <c r="M203" s="176"/>
      <c r="N203" s="176"/>
      <c r="O203" s="176">
        <v>0</v>
      </c>
      <c r="P203" s="176">
        <v>0</v>
      </c>
      <c r="Q203" s="177">
        <v>0</v>
      </c>
      <c r="R203" s="195"/>
      <c r="S203" s="194"/>
      <c r="T203" s="195"/>
      <c r="V203" s="75">
        <f>BazaZaUpit[[#This Row],[IZVORNI PLAN ILI REBALANS ZA 2023. EUR]]-BazaZaUpit[[#This Row],[IZVORNI / TEKUĆI                           Plan za 2023.]]</f>
        <v>0</v>
      </c>
    </row>
    <row r="204" spans="1:22" x14ac:dyDescent="0.25">
      <c r="A204" s="55">
        <v>42</v>
      </c>
      <c r="B204" s="56" t="s">
        <v>26</v>
      </c>
      <c r="C204" s="56"/>
      <c r="D204" s="56"/>
      <c r="E204" s="56"/>
      <c r="F204" s="56"/>
      <c r="G204" s="56"/>
      <c r="H204" s="56"/>
      <c r="I204" s="56"/>
      <c r="J204" s="172">
        <f>SUM(J205)</f>
        <v>21153</v>
      </c>
      <c r="K204" s="172">
        <f>SUM(K205)</f>
        <v>0</v>
      </c>
      <c r="L204" s="172">
        <v>0</v>
      </c>
      <c r="M204" s="172"/>
      <c r="N204" s="172">
        <v>0</v>
      </c>
      <c r="O204" s="172">
        <v>0</v>
      </c>
      <c r="P204" s="172">
        <v>0</v>
      </c>
      <c r="Q204" s="172">
        <v>0</v>
      </c>
      <c r="R204" s="172">
        <v>0</v>
      </c>
      <c r="S204" s="172">
        <v>0</v>
      </c>
      <c r="T204" s="172">
        <v>0</v>
      </c>
      <c r="V204" s="57">
        <f>BazaZaUpit[[#This Row],[IZVORNI PLAN ILI REBALANS ZA 2023. EUR]]-BazaZaUpit[[#This Row],[IZVORNI / TEKUĆI                           Plan za 2023.]]</f>
        <v>0</v>
      </c>
    </row>
    <row r="205" spans="1:22" x14ac:dyDescent="0.25">
      <c r="A205" s="55">
        <v>422</v>
      </c>
      <c r="B205" s="56" t="s">
        <v>25</v>
      </c>
      <c r="C205" s="56"/>
      <c r="D205" s="56"/>
      <c r="E205" s="56"/>
      <c r="F205" s="56"/>
      <c r="G205" s="56"/>
      <c r="H205" s="56"/>
      <c r="I205" s="56"/>
      <c r="J205" s="172">
        <f>SUM(J206)</f>
        <v>21153</v>
      </c>
      <c r="K205" s="172">
        <f>SUM(K206)</f>
        <v>0</v>
      </c>
      <c r="L205" s="172">
        <v>0</v>
      </c>
      <c r="M205" s="172"/>
      <c r="N205" s="172">
        <v>0</v>
      </c>
      <c r="O205" s="172">
        <v>0</v>
      </c>
      <c r="P205" s="172">
        <v>0</v>
      </c>
      <c r="Q205" s="172">
        <v>0</v>
      </c>
      <c r="R205" s="172">
        <v>0</v>
      </c>
      <c r="S205" s="172">
        <v>0</v>
      </c>
      <c r="T205" s="172">
        <v>0</v>
      </c>
      <c r="V205" s="57">
        <f>BazaZaUpit[[#This Row],[IZVORNI PLAN ILI REBALANS ZA 2023. EUR]]-BazaZaUpit[[#This Row],[IZVORNI / TEKUĆI                           Plan za 2023.]]</f>
        <v>0</v>
      </c>
    </row>
    <row r="206" spans="1:22" x14ac:dyDescent="0.25">
      <c r="A206" s="8">
        <v>4221</v>
      </c>
      <c r="B206" s="4" t="s">
        <v>56</v>
      </c>
      <c r="C206" s="4"/>
      <c r="D206" s="4"/>
      <c r="E206" s="4"/>
      <c r="F206" s="4"/>
      <c r="G206" s="4"/>
      <c r="H206" s="4"/>
      <c r="I206" s="4"/>
      <c r="J206" s="176">
        <v>21153</v>
      </c>
      <c r="K206" s="176"/>
      <c r="L206" s="176"/>
      <c r="M206" s="176"/>
      <c r="N206" s="176"/>
      <c r="O206" s="176">
        <v>0</v>
      </c>
      <c r="P206" s="176">
        <v>0</v>
      </c>
      <c r="Q206" s="177">
        <v>0</v>
      </c>
      <c r="R206" s="195"/>
      <c r="S206" s="194"/>
      <c r="T206" s="195"/>
      <c r="V206" s="75">
        <f>BazaZaUpit[[#This Row],[IZVORNI PLAN ILI REBALANS ZA 2023. EUR]]-BazaZaUpit[[#This Row],[IZVORNI / TEKUĆI                           Plan za 2023.]]</f>
        <v>0</v>
      </c>
    </row>
    <row r="207" spans="1:22" ht="24" x14ac:dyDescent="0.25">
      <c r="A207" s="55">
        <v>45</v>
      </c>
      <c r="B207" s="56" t="s">
        <v>88</v>
      </c>
      <c r="C207" s="56"/>
      <c r="D207" s="56"/>
      <c r="E207" s="56"/>
      <c r="F207" s="56"/>
      <c r="G207" s="56"/>
      <c r="H207" s="56"/>
      <c r="I207" s="56"/>
      <c r="J207" s="172">
        <f>SUM(J208)</f>
        <v>74740</v>
      </c>
      <c r="K207" s="172">
        <f>SUM(K208)</f>
        <v>0</v>
      </c>
      <c r="L207" s="172">
        <v>0</v>
      </c>
      <c r="M207" s="172"/>
      <c r="N207" s="172">
        <v>0</v>
      </c>
      <c r="O207" s="172">
        <v>0</v>
      </c>
      <c r="P207" s="172">
        <v>0</v>
      </c>
      <c r="Q207" s="172">
        <v>0</v>
      </c>
      <c r="R207" s="172">
        <v>0</v>
      </c>
      <c r="S207" s="172">
        <v>0</v>
      </c>
      <c r="T207" s="172">
        <v>0</v>
      </c>
      <c r="V207" s="57">
        <f>BazaZaUpit[[#This Row],[IZVORNI PLAN ILI REBALANS ZA 2023. EUR]]-BazaZaUpit[[#This Row],[IZVORNI / TEKUĆI                           Plan za 2023.]]</f>
        <v>0</v>
      </c>
    </row>
    <row r="208" spans="1:22" x14ac:dyDescent="0.25">
      <c r="A208" s="55">
        <v>452</v>
      </c>
      <c r="B208" s="56" t="s">
        <v>87</v>
      </c>
      <c r="C208" s="56"/>
      <c r="D208" s="56"/>
      <c r="E208" s="56"/>
      <c r="F208" s="56"/>
      <c r="G208" s="56"/>
      <c r="H208" s="56"/>
      <c r="I208" s="56"/>
      <c r="J208" s="172">
        <f>SUM(J209)</f>
        <v>74740</v>
      </c>
      <c r="K208" s="172">
        <f>SUM(K209)</f>
        <v>0</v>
      </c>
      <c r="L208" s="172">
        <v>0</v>
      </c>
      <c r="M208" s="172"/>
      <c r="N208" s="172">
        <v>0</v>
      </c>
      <c r="O208" s="172">
        <v>0</v>
      </c>
      <c r="P208" s="172">
        <v>0</v>
      </c>
      <c r="Q208" s="172">
        <v>0</v>
      </c>
      <c r="R208" s="172">
        <v>0</v>
      </c>
      <c r="S208" s="172">
        <v>0</v>
      </c>
      <c r="T208" s="172">
        <v>0</v>
      </c>
      <c r="V208" s="57">
        <f>BazaZaUpit[[#This Row],[IZVORNI PLAN ILI REBALANS ZA 2023. EUR]]-BazaZaUpit[[#This Row],[IZVORNI / TEKUĆI                           Plan za 2023.]]</f>
        <v>0</v>
      </c>
    </row>
    <row r="209" spans="1:22" x14ac:dyDescent="0.25">
      <c r="A209" s="42">
        <v>4521</v>
      </c>
      <c r="B209" s="19" t="s">
        <v>87</v>
      </c>
      <c r="C209" s="19"/>
      <c r="D209" s="19"/>
      <c r="E209" s="19"/>
      <c r="F209" s="19"/>
      <c r="G209" s="19"/>
      <c r="H209" s="19"/>
      <c r="I209" s="19"/>
      <c r="J209" s="196">
        <v>74740</v>
      </c>
      <c r="K209" s="196"/>
      <c r="L209" s="196"/>
      <c r="M209" s="196"/>
      <c r="N209" s="196"/>
      <c r="O209" s="196">
        <v>0</v>
      </c>
      <c r="P209" s="196">
        <v>0</v>
      </c>
      <c r="Q209" s="313">
        <v>0</v>
      </c>
      <c r="R209" s="195"/>
      <c r="S209" s="194"/>
      <c r="T209" s="195"/>
      <c r="V209" s="75">
        <f>BazaZaUpit[[#This Row],[IZVORNI PLAN ILI REBALANS ZA 2023. EUR]]-BazaZaUpit[[#This Row],[IZVORNI / TEKUĆI                           Plan za 2023.]]</f>
        <v>0</v>
      </c>
    </row>
    <row r="210" spans="1:22" x14ac:dyDescent="0.25">
      <c r="A210" s="29" t="s">
        <v>124</v>
      </c>
      <c r="B210" s="11" t="s">
        <v>125</v>
      </c>
      <c r="C210" s="11"/>
      <c r="D210" s="11"/>
      <c r="E210" s="11"/>
      <c r="F210" s="11"/>
      <c r="G210" s="11"/>
      <c r="H210" s="11"/>
      <c r="I210" s="11"/>
      <c r="J210" s="231"/>
      <c r="K210" s="231"/>
      <c r="L210" s="231">
        <v>0</v>
      </c>
      <c r="M210" s="231"/>
      <c r="N210" s="231"/>
      <c r="O210" s="231">
        <v>0</v>
      </c>
      <c r="P210" s="231">
        <v>0</v>
      </c>
      <c r="Q210" s="231">
        <v>0</v>
      </c>
      <c r="R210" s="231"/>
      <c r="S210" s="231"/>
      <c r="T210" s="231"/>
      <c r="V210" s="11">
        <f>BazaZaUpit[[#This Row],[IZVORNI PLAN ILI REBALANS ZA 2023. EUR]]-BazaZaUpit[[#This Row],[IZVORNI / TEKUĆI                           Plan za 2023.]]</f>
        <v>0</v>
      </c>
    </row>
    <row r="211" spans="1:22" ht="48" x14ac:dyDescent="0.25">
      <c r="A211" s="35" t="s">
        <v>31</v>
      </c>
      <c r="B211" s="13" t="s">
        <v>37</v>
      </c>
      <c r="C211" s="20" t="s">
        <v>146</v>
      </c>
      <c r="D211" s="13" t="s">
        <v>277</v>
      </c>
      <c r="E211" s="13" t="s">
        <v>278</v>
      </c>
      <c r="F211" s="13" t="s">
        <v>279</v>
      </c>
      <c r="G211" s="13" t="s">
        <v>280</v>
      </c>
      <c r="H211" s="20"/>
      <c r="I211" s="20"/>
      <c r="J211" s="232">
        <f>J212</f>
        <v>0</v>
      </c>
      <c r="K211" s="232"/>
      <c r="L211" s="232"/>
      <c r="M211" s="232"/>
      <c r="N211" s="232"/>
      <c r="O211" s="232">
        <f t="shared" ref="O211:T211" si="109">O212</f>
        <v>0</v>
      </c>
      <c r="P211" s="232">
        <f t="shared" si="109"/>
        <v>0</v>
      </c>
      <c r="Q211" s="232">
        <f t="shared" si="109"/>
        <v>0</v>
      </c>
      <c r="R211" s="232">
        <f t="shared" si="109"/>
        <v>0</v>
      </c>
      <c r="S211" s="232">
        <f t="shared" si="109"/>
        <v>0</v>
      </c>
      <c r="T211" s="232">
        <f t="shared" si="109"/>
        <v>0</v>
      </c>
      <c r="V211" s="205">
        <f>BazaZaUpit[[#This Row],[IZVORNI PLAN ILI REBALANS ZA 2023. EUR]]-BazaZaUpit[[#This Row],[IZVORNI / TEKUĆI                           Plan za 2023.]]</f>
        <v>0</v>
      </c>
    </row>
    <row r="212" spans="1:22" x14ac:dyDescent="0.25">
      <c r="A212" s="39">
        <v>7</v>
      </c>
      <c r="B212" s="39" t="s">
        <v>276</v>
      </c>
      <c r="C212" s="15"/>
      <c r="D212" s="15"/>
      <c r="E212" s="15"/>
      <c r="F212" s="15"/>
      <c r="G212" s="15"/>
      <c r="H212" s="15"/>
      <c r="I212" s="15"/>
      <c r="J212" s="233">
        <f>J213</f>
        <v>0</v>
      </c>
      <c r="K212" s="233">
        <v>0</v>
      </c>
      <c r="L212" s="233">
        <v>0</v>
      </c>
      <c r="M212" s="233">
        <v>0</v>
      </c>
      <c r="N212" s="233">
        <v>0</v>
      </c>
      <c r="O212" s="233">
        <f t="shared" ref="O212:T214" si="110">O213</f>
        <v>0</v>
      </c>
      <c r="P212" s="233">
        <f t="shared" si="110"/>
        <v>0</v>
      </c>
      <c r="Q212" s="233">
        <f t="shared" si="110"/>
        <v>0</v>
      </c>
      <c r="R212" s="233">
        <f t="shared" si="110"/>
        <v>0</v>
      </c>
      <c r="S212" s="233">
        <f t="shared" si="110"/>
        <v>0</v>
      </c>
      <c r="T212" s="233">
        <f t="shared" si="110"/>
        <v>0</v>
      </c>
      <c r="V212" s="206">
        <f>BazaZaUpit[[#This Row],[IZVORNI PLAN ILI REBALANS ZA 2023. EUR]]-BazaZaUpit[[#This Row],[IZVORNI / TEKUĆI                           Plan za 2023.]]</f>
        <v>0</v>
      </c>
    </row>
    <row r="213" spans="1:22" x14ac:dyDescent="0.25">
      <c r="A213" s="39">
        <v>71</v>
      </c>
      <c r="B213" s="39" t="s">
        <v>276</v>
      </c>
      <c r="C213" s="15"/>
      <c r="D213" s="15"/>
      <c r="E213" s="15"/>
      <c r="F213" s="15"/>
      <c r="G213" s="15"/>
      <c r="H213" s="15"/>
      <c r="I213" s="15"/>
      <c r="J213" s="233">
        <f>J214</f>
        <v>0</v>
      </c>
      <c r="K213" s="233">
        <v>0</v>
      </c>
      <c r="L213" s="233">
        <v>0</v>
      </c>
      <c r="M213" s="233">
        <v>0</v>
      </c>
      <c r="N213" s="233">
        <v>0</v>
      </c>
      <c r="O213" s="233">
        <f t="shared" si="110"/>
        <v>0</v>
      </c>
      <c r="P213" s="233">
        <f t="shared" si="110"/>
        <v>0</v>
      </c>
      <c r="Q213" s="233">
        <f t="shared" si="110"/>
        <v>0</v>
      </c>
      <c r="R213" s="233">
        <f t="shared" si="110"/>
        <v>0</v>
      </c>
      <c r="S213" s="233">
        <f t="shared" si="110"/>
        <v>0</v>
      </c>
      <c r="T213" s="233">
        <f t="shared" si="110"/>
        <v>0</v>
      </c>
      <c r="V213" s="206">
        <f>BazaZaUpit[[#This Row],[IZVORNI PLAN ILI REBALANS ZA 2023. EUR]]-BazaZaUpit[[#This Row],[IZVORNI / TEKUĆI                           Plan za 2023.]]</f>
        <v>0</v>
      </c>
    </row>
    <row r="214" spans="1:22" x14ac:dyDescent="0.25">
      <c r="A214" s="39">
        <v>711</v>
      </c>
      <c r="B214" s="39" t="s">
        <v>276</v>
      </c>
      <c r="C214" s="15"/>
      <c r="D214" s="15"/>
      <c r="E214" s="15"/>
      <c r="F214" s="15"/>
      <c r="G214" s="15"/>
      <c r="H214" s="15"/>
      <c r="I214" s="15"/>
      <c r="J214" s="233">
        <f>J215</f>
        <v>0</v>
      </c>
      <c r="K214" s="233">
        <v>0</v>
      </c>
      <c r="L214" s="233">
        <v>0</v>
      </c>
      <c r="M214" s="233">
        <v>0</v>
      </c>
      <c r="N214" s="233">
        <v>0</v>
      </c>
      <c r="O214" s="233">
        <f t="shared" si="110"/>
        <v>0</v>
      </c>
      <c r="P214" s="233">
        <f t="shared" si="110"/>
        <v>0</v>
      </c>
      <c r="Q214" s="233">
        <f t="shared" si="110"/>
        <v>0</v>
      </c>
      <c r="R214" s="233">
        <f t="shared" si="110"/>
        <v>0</v>
      </c>
      <c r="S214" s="233">
        <f t="shared" si="110"/>
        <v>0</v>
      </c>
      <c r="T214" s="233">
        <f t="shared" si="110"/>
        <v>0</v>
      </c>
      <c r="V214" s="206">
        <f>BazaZaUpit[[#This Row],[IZVORNI PLAN ILI REBALANS ZA 2023. EUR]]-BazaZaUpit[[#This Row],[IZVORNI / TEKUĆI                           Plan za 2023.]]</f>
        <v>0</v>
      </c>
    </row>
    <row r="215" spans="1:22" x14ac:dyDescent="0.25">
      <c r="A215" s="39">
        <v>7111</v>
      </c>
      <c r="B215" s="39" t="s">
        <v>276</v>
      </c>
      <c r="C215" s="15"/>
      <c r="D215" s="15"/>
      <c r="E215" s="15"/>
      <c r="F215" s="15"/>
      <c r="G215" s="15"/>
      <c r="H215" s="15"/>
      <c r="I215" s="15"/>
      <c r="J215" s="233">
        <v>0</v>
      </c>
      <c r="K215" s="233">
        <v>0</v>
      </c>
      <c r="L215" s="233">
        <v>0</v>
      </c>
      <c r="M215" s="233">
        <v>0</v>
      </c>
      <c r="N215" s="233">
        <v>0</v>
      </c>
      <c r="O215" s="233">
        <v>0</v>
      </c>
      <c r="P215" s="233">
        <v>0</v>
      </c>
      <c r="Q215" s="233">
        <v>0</v>
      </c>
      <c r="R215" s="233">
        <v>0</v>
      </c>
      <c r="S215" s="233">
        <v>0</v>
      </c>
      <c r="T215" s="233">
        <v>0</v>
      </c>
      <c r="V215" s="206">
        <f>BazaZaUpit[[#This Row],[IZVORNI PLAN ILI REBALANS ZA 2023. EUR]]-BazaZaUpit[[#This Row],[IZVORNI / TEKUĆI                           Plan za 2023.]]</f>
        <v>0</v>
      </c>
    </row>
    <row r="216" spans="1:22" x14ac:dyDescent="0.25">
      <c r="A216" s="43" t="s">
        <v>128</v>
      </c>
      <c r="B216" s="20" t="s">
        <v>129</v>
      </c>
      <c r="C216" s="20" t="s">
        <v>148</v>
      </c>
      <c r="D216" s="20" t="s">
        <v>129</v>
      </c>
      <c r="E216" s="20" t="s">
        <v>129</v>
      </c>
      <c r="F216" s="20" t="s">
        <v>129</v>
      </c>
      <c r="G216" s="20" t="s">
        <v>129</v>
      </c>
      <c r="H216" s="20"/>
      <c r="I216" s="20"/>
      <c r="J216" s="183">
        <f t="shared" ref="J216:J223" si="111">J217</f>
        <v>0</v>
      </c>
      <c r="K216" s="183">
        <v>0</v>
      </c>
      <c r="L216" s="183">
        <v>0</v>
      </c>
      <c r="M216" s="183">
        <v>0</v>
      </c>
      <c r="N216" s="183">
        <v>0</v>
      </c>
      <c r="O216" s="183">
        <f t="shared" ref="O216:T223" si="112">O217</f>
        <v>0</v>
      </c>
      <c r="P216" s="183">
        <f t="shared" si="112"/>
        <v>0</v>
      </c>
      <c r="Q216" s="183">
        <f t="shared" si="112"/>
        <v>0</v>
      </c>
      <c r="R216" s="183">
        <f t="shared" si="112"/>
        <v>0</v>
      </c>
      <c r="S216" s="183">
        <f t="shared" si="112"/>
        <v>0</v>
      </c>
      <c r="T216" s="183">
        <f t="shared" si="112"/>
        <v>0</v>
      </c>
      <c r="V216" s="14">
        <f>BazaZaUpit[[#This Row],[IZVORNI PLAN ILI REBALANS ZA 2023. EUR]]-BazaZaUpit[[#This Row],[IZVORNI / TEKUĆI                           Plan za 2023.]]</f>
        <v>0</v>
      </c>
    </row>
    <row r="217" spans="1:22" x14ac:dyDescent="0.25">
      <c r="A217" s="39">
        <v>8</v>
      </c>
      <c r="B217" s="39" t="s">
        <v>131</v>
      </c>
      <c r="C217" s="39"/>
      <c r="D217" s="5"/>
      <c r="E217" s="5"/>
      <c r="F217" s="5"/>
      <c r="G217" s="5"/>
      <c r="H217" s="5"/>
      <c r="I217" s="5"/>
      <c r="J217" s="182">
        <f t="shared" si="111"/>
        <v>0</v>
      </c>
      <c r="K217" s="182">
        <v>0</v>
      </c>
      <c r="L217" s="182">
        <v>0</v>
      </c>
      <c r="M217" s="182">
        <v>0</v>
      </c>
      <c r="N217" s="182">
        <v>0</v>
      </c>
      <c r="O217" s="182">
        <f t="shared" si="112"/>
        <v>0</v>
      </c>
      <c r="P217" s="182">
        <f t="shared" si="112"/>
        <v>0</v>
      </c>
      <c r="Q217" s="182">
        <f t="shared" si="112"/>
        <v>0</v>
      </c>
      <c r="R217" s="182">
        <f t="shared" si="112"/>
        <v>0</v>
      </c>
      <c r="S217" s="182">
        <f t="shared" si="112"/>
        <v>0</v>
      </c>
      <c r="T217" s="182">
        <f t="shared" si="112"/>
        <v>0</v>
      </c>
      <c r="V217" s="6">
        <f>BazaZaUpit[[#This Row],[IZVORNI PLAN ILI REBALANS ZA 2023. EUR]]-BazaZaUpit[[#This Row],[IZVORNI / TEKUĆI                           Plan za 2023.]]</f>
        <v>0</v>
      </c>
    </row>
    <row r="218" spans="1:22" x14ac:dyDescent="0.25">
      <c r="A218" s="39">
        <v>81</v>
      </c>
      <c r="B218" s="39" t="s">
        <v>131</v>
      </c>
      <c r="C218" s="39"/>
      <c r="D218" s="5"/>
      <c r="E218" s="5"/>
      <c r="F218" s="5"/>
      <c r="G218" s="5"/>
      <c r="H218" s="5"/>
      <c r="I218" s="5"/>
      <c r="J218" s="182">
        <f t="shared" si="111"/>
        <v>0</v>
      </c>
      <c r="K218" s="182">
        <v>0</v>
      </c>
      <c r="L218" s="182">
        <v>0</v>
      </c>
      <c r="M218" s="182">
        <v>0</v>
      </c>
      <c r="N218" s="182">
        <v>0</v>
      </c>
      <c r="O218" s="182">
        <f t="shared" si="112"/>
        <v>0</v>
      </c>
      <c r="P218" s="182">
        <f t="shared" si="112"/>
        <v>0</v>
      </c>
      <c r="Q218" s="182">
        <f t="shared" si="112"/>
        <v>0</v>
      </c>
      <c r="R218" s="182">
        <f t="shared" si="112"/>
        <v>0</v>
      </c>
      <c r="S218" s="182">
        <f t="shared" si="112"/>
        <v>0</v>
      </c>
      <c r="T218" s="182">
        <f t="shared" si="112"/>
        <v>0</v>
      </c>
      <c r="V218" s="6">
        <f>BazaZaUpit[[#This Row],[IZVORNI PLAN ILI REBALANS ZA 2023. EUR]]-BazaZaUpit[[#This Row],[IZVORNI / TEKUĆI                           Plan za 2023.]]</f>
        <v>0</v>
      </c>
    </row>
    <row r="219" spans="1:22" x14ac:dyDescent="0.25">
      <c r="A219" s="39">
        <v>811</v>
      </c>
      <c r="B219" s="39" t="s">
        <v>131</v>
      </c>
      <c r="C219" s="39"/>
      <c r="D219" s="5"/>
      <c r="E219" s="5"/>
      <c r="F219" s="5"/>
      <c r="G219" s="5"/>
      <c r="H219" s="5"/>
      <c r="I219" s="5"/>
      <c r="J219" s="182">
        <f t="shared" si="111"/>
        <v>0</v>
      </c>
      <c r="K219" s="182">
        <v>0</v>
      </c>
      <c r="L219" s="182">
        <v>0</v>
      </c>
      <c r="M219" s="182">
        <v>0</v>
      </c>
      <c r="N219" s="182">
        <v>0</v>
      </c>
      <c r="O219" s="182">
        <f t="shared" si="112"/>
        <v>0</v>
      </c>
      <c r="P219" s="182">
        <f t="shared" si="112"/>
        <v>0</v>
      </c>
      <c r="Q219" s="182">
        <f t="shared" si="112"/>
        <v>0</v>
      </c>
      <c r="R219" s="182">
        <f t="shared" si="112"/>
        <v>0</v>
      </c>
      <c r="S219" s="182">
        <f t="shared" si="112"/>
        <v>0</v>
      </c>
      <c r="T219" s="182">
        <f t="shared" si="112"/>
        <v>0</v>
      </c>
      <c r="V219" s="6">
        <f>BazaZaUpit[[#This Row],[IZVORNI PLAN ILI REBALANS ZA 2023. EUR]]-BazaZaUpit[[#This Row],[IZVORNI / TEKUĆI                           Plan za 2023.]]</f>
        <v>0</v>
      </c>
    </row>
    <row r="220" spans="1:22" x14ac:dyDescent="0.25">
      <c r="A220" s="39">
        <v>8111</v>
      </c>
      <c r="B220" s="39" t="s">
        <v>131</v>
      </c>
      <c r="C220" s="15"/>
      <c r="D220" s="15"/>
      <c r="E220" s="15"/>
      <c r="F220" s="15"/>
      <c r="G220" s="15"/>
      <c r="H220" s="15"/>
      <c r="I220" s="15"/>
      <c r="J220" s="182">
        <f t="shared" si="111"/>
        <v>0</v>
      </c>
      <c r="K220" s="182">
        <v>0</v>
      </c>
      <c r="L220" s="182">
        <v>0</v>
      </c>
      <c r="M220" s="182">
        <v>0</v>
      </c>
      <c r="N220" s="182">
        <v>0</v>
      </c>
      <c r="O220" s="182">
        <f t="shared" si="112"/>
        <v>0</v>
      </c>
      <c r="P220" s="182">
        <f t="shared" si="112"/>
        <v>0</v>
      </c>
      <c r="Q220" s="182">
        <f t="shared" si="112"/>
        <v>0</v>
      </c>
      <c r="R220" s="182">
        <f t="shared" si="112"/>
        <v>0</v>
      </c>
      <c r="S220" s="182">
        <f t="shared" si="112"/>
        <v>0</v>
      </c>
      <c r="T220" s="182">
        <f t="shared" si="112"/>
        <v>0</v>
      </c>
      <c r="V220" s="6">
        <f>BazaZaUpit[[#This Row],[IZVORNI PLAN ILI REBALANS ZA 2023. EUR]]-BazaZaUpit[[#This Row],[IZVORNI / TEKUĆI                           Plan za 2023.]]</f>
        <v>0</v>
      </c>
    </row>
    <row r="221" spans="1:22" x14ac:dyDescent="0.25">
      <c r="A221" s="31">
        <v>5</v>
      </c>
      <c r="B221" s="5" t="s">
        <v>130</v>
      </c>
      <c r="C221" s="5"/>
      <c r="D221" s="5"/>
      <c r="E221" s="5"/>
      <c r="F221" s="5"/>
      <c r="G221" s="5"/>
      <c r="H221" s="5"/>
      <c r="I221" s="5"/>
      <c r="J221" s="182">
        <f t="shared" si="111"/>
        <v>0</v>
      </c>
      <c r="K221" s="182">
        <v>0</v>
      </c>
      <c r="L221" s="182">
        <v>0</v>
      </c>
      <c r="M221" s="182">
        <v>0</v>
      </c>
      <c r="N221" s="182">
        <v>0</v>
      </c>
      <c r="O221" s="182">
        <f t="shared" si="112"/>
        <v>0</v>
      </c>
      <c r="P221" s="182">
        <f t="shared" si="112"/>
        <v>0</v>
      </c>
      <c r="Q221" s="182">
        <f t="shared" si="112"/>
        <v>0</v>
      </c>
      <c r="R221" s="182">
        <f t="shared" si="112"/>
        <v>0</v>
      </c>
      <c r="S221" s="182">
        <f t="shared" si="112"/>
        <v>0</v>
      </c>
      <c r="T221" s="182">
        <f t="shared" si="112"/>
        <v>0</v>
      </c>
      <c r="V221" s="6">
        <f>BazaZaUpit[[#This Row],[IZVORNI PLAN ILI REBALANS ZA 2023. EUR]]-BazaZaUpit[[#This Row],[IZVORNI / TEKUĆI                           Plan za 2023.]]</f>
        <v>0</v>
      </c>
    </row>
    <row r="222" spans="1:22" x14ac:dyDescent="0.25">
      <c r="A222" s="31">
        <v>51</v>
      </c>
      <c r="B222" s="5" t="s">
        <v>130</v>
      </c>
      <c r="C222" s="5"/>
      <c r="D222" s="5"/>
      <c r="E222" s="5"/>
      <c r="F222" s="5"/>
      <c r="G222" s="5"/>
      <c r="H222" s="5"/>
      <c r="I222" s="5"/>
      <c r="J222" s="182">
        <f t="shared" si="111"/>
        <v>0</v>
      </c>
      <c r="K222" s="182">
        <v>0</v>
      </c>
      <c r="L222" s="182">
        <v>0</v>
      </c>
      <c r="M222" s="182">
        <v>0</v>
      </c>
      <c r="N222" s="182">
        <v>0</v>
      </c>
      <c r="O222" s="182">
        <f t="shared" si="112"/>
        <v>0</v>
      </c>
      <c r="P222" s="182">
        <f t="shared" si="112"/>
        <v>0</v>
      </c>
      <c r="Q222" s="182">
        <f t="shared" si="112"/>
        <v>0</v>
      </c>
      <c r="R222" s="182">
        <f t="shared" si="112"/>
        <v>0</v>
      </c>
      <c r="S222" s="182">
        <f t="shared" si="112"/>
        <v>0</v>
      </c>
      <c r="T222" s="182">
        <f t="shared" si="112"/>
        <v>0</v>
      </c>
      <c r="V222" s="6">
        <f>BazaZaUpit[[#This Row],[IZVORNI PLAN ILI REBALANS ZA 2023. EUR]]-BazaZaUpit[[#This Row],[IZVORNI / TEKUĆI                           Plan za 2023.]]</f>
        <v>0</v>
      </c>
    </row>
    <row r="223" spans="1:22" x14ac:dyDescent="0.25">
      <c r="A223" s="31">
        <v>511</v>
      </c>
      <c r="B223" s="5" t="s">
        <v>130</v>
      </c>
      <c r="C223" s="5"/>
      <c r="D223" s="5"/>
      <c r="E223" s="5"/>
      <c r="F223" s="5"/>
      <c r="G223" s="5"/>
      <c r="H223" s="5"/>
      <c r="I223" s="5"/>
      <c r="J223" s="182">
        <f t="shared" si="111"/>
        <v>0</v>
      </c>
      <c r="K223" s="182">
        <v>0</v>
      </c>
      <c r="L223" s="182">
        <v>0</v>
      </c>
      <c r="M223" s="182">
        <v>0</v>
      </c>
      <c r="N223" s="182">
        <v>0</v>
      </c>
      <c r="O223" s="182">
        <f t="shared" si="112"/>
        <v>0</v>
      </c>
      <c r="P223" s="182">
        <f t="shared" si="112"/>
        <v>0</v>
      </c>
      <c r="Q223" s="182">
        <f t="shared" si="112"/>
        <v>0</v>
      </c>
      <c r="R223" s="182">
        <f t="shared" si="112"/>
        <v>0</v>
      </c>
      <c r="S223" s="182">
        <f t="shared" si="112"/>
        <v>0</v>
      </c>
      <c r="T223" s="182">
        <f t="shared" si="112"/>
        <v>0</v>
      </c>
      <c r="V223" s="6">
        <f>BazaZaUpit[[#This Row],[IZVORNI PLAN ILI REBALANS ZA 2023. EUR]]-BazaZaUpit[[#This Row],[IZVORNI / TEKUĆI                           Plan za 2023.]]</f>
        <v>0</v>
      </c>
    </row>
    <row r="224" spans="1:22" x14ac:dyDescent="0.25">
      <c r="A224" s="39">
        <v>5111</v>
      </c>
      <c r="B224" s="15" t="s">
        <v>130</v>
      </c>
      <c r="C224" s="15"/>
      <c r="D224" s="15"/>
      <c r="E224" s="15"/>
      <c r="F224" s="15"/>
      <c r="G224" s="15"/>
      <c r="H224" s="15"/>
      <c r="I224" s="15"/>
      <c r="J224" s="233">
        <v>0</v>
      </c>
      <c r="K224" s="233">
        <v>0</v>
      </c>
      <c r="L224" s="233">
        <v>0</v>
      </c>
      <c r="M224" s="233">
        <v>0</v>
      </c>
      <c r="N224" s="233">
        <v>0</v>
      </c>
      <c r="O224" s="233">
        <v>0</v>
      </c>
      <c r="P224" s="233">
        <v>0</v>
      </c>
      <c r="Q224" s="233">
        <v>0</v>
      </c>
      <c r="R224" s="233">
        <v>0</v>
      </c>
      <c r="S224" s="233">
        <v>0</v>
      </c>
      <c r="T224" s="233">
        <v>0</v>
      </c>
      <c r="V224" s="206">
        <f>BazaZaUpit[[#This Row],[IZVORNI PLAN ILI REBALANS ZA 2023. EUR]]-BazaZaUpit[[#This Row],[IZVORNI / TEKUĆI                           Plan za 2023.]]</f>
        <v>0</v>
      </c>
    </row>
    <row r="225" spans="1:22" ht="60" x14ac:dyDescent="0.25">
      <c r="A225" s="35" t="s">
        <v>31</v>
      </c>
      <c r="B225" s="13" t="s">
        <v>37</v>
      </c>
      <c r="C225" s="13" t="s">
        <v>146</v>
      </c>
      <c r="D225" s="13" t="s">
        <v>120</v>
      </c>
      <c r="E225" s="13" t="s">
        <v>122</v>
      </c>
      <c r="F225" s="13" t="s">
        <v>272</v>
      </c>
      <c r="G225" s="13" t="s">
        <v>273</v>
      </c>
      <c r="H225" s="20"/>
      <c r="I225" s="20"/>
      <c r="J225" s="232">
        <f>J226</f>
        <v>33180</v>
      </c>
      <c r="K225" s="232">
        <f t="shared" ref="K225:T227" si="113">K226</f>
        <v>-206658.09000000003</v>
      </c>
      <c r="L225" s="232">
        <f t="shared" si="113"/>
        <v>-96851.04</v>
      </c>
      <c r="M225" s="232">
        <f t="shared" si="113"/>
        <v>-96851.04</v>
      </c>
      <c r="N225" s="232">
        <f t="shared" si="113"/>
        <v>-32096.979999999996</v>
      </c>
      <c r="O225" s="232">
        <f t="shared" si="113"/>
        <v>0</v>
      </c>
      <c r="P225" s="232">
        <f t="shared" si="113"/>
        <v>0</v>
      </c>
      <c r="Q225" s="232">
        <f t="shared" si="113"/>
        <v>0</v>
      </c>
      <c r="R225" s="232">
        <f t="shared" si="113"/>
        <v>-100221.48</v>
      </c>
      <c r="S225" s="232">
        <f t="shared" si="113"/>
        <v>-96851</v>
      </c>
      <c r="T225" s="232">
        <f t="shared" si="113"/>
        <v>-4645.3</v>
      </c>
      <c r="V225" s="205">
        <f>BazaZaUpit[[#This Row],[IZVORNI PLAN ILI REBALANS ZA 2023. EUR]]-BazaZaUpit[[#This Row],[IZVORNI / TEKUĆI                           Plan za 2023.]]</f>
        <v>-3.9999999993597157E-2</v>
      </c>
    </row>
    <row r="226" spans="1:22" x14ac:dyDescent="0.25">
      <c r="A226" s="39">
        <v>9</v>
      </c>
      <c r="B226" s="39" t="s">
        <v>134</v>
      </c>
      <c r="C226" s="39"/>
      <c r="D226" s="5"/>
      <c r="E226" s="5"/>
      <c r="F226" s="5"/>
      <c r="G226" s="5"/>
      <c r="H226" s="5"/>
      <c r="I226" s="5"/>
      <c r="J226" s="182">
        <f>J227</f>
        <v>33180</v>
      </c>
      <c r="K226" s="182">
        <f t="shared" si="113"/>
        <v>-206658.09000000003</v>
      </c>
      <c r="L226" s="182">
        <f t="shared" si="113"/>
        <v>-96851.04</v>
      </c>
      <c r="M226" s="182">
        <f t="shared" si="113"/>
        <v>-96851.04</v>
      </c>
      <c r="N226" s="182">
        <f t="shared" si="113"/>
        <v>-32096.979999999996</v>
      </c>
      <c r="O226" s="182">
        <f t="shared" si="113"/>
        <v>0</v>
      </c>
      <c r="P226" s="182">
        <f t="shared" si="113"/>
        <v>0</v>
      </c>
      <c r="Q226" s="182">
        <f t="shared" si="113"/>
        <v>0</v>
      </c>
      <c r="R226" s="182">
        <f t="shared" si="113"/>
        <v>-100221.48</v>
      </c>
      <c r="S226" s="182">
        <f t="shared" si="113"/>
        <v>-96851</v>
      </c>
      <c r="T226" s="182">
        <f t="shared" si="113"/>
        <v>-4645.3</v>
      </c>
      <c r="V226" s="6">
        <f>BazaZaUpit[[#This Row],[IZVORNI PLAN ILI REBALANS ZA 2023. EUR]]-BazaZaUpit[[#This Row],[IZVORNI / TEKUĆI                           Plan za 2023.]]</f>
        <v>-3.9999999993597157E-2</v>
      </c>
    </row>
    <row r="227" spans="1:22" x14ac:dyDescent="0.25">
      <c r="A227" s="39">
        <v>92</v>
      </c>
      <c r="B227" s="39" t="s">
        <v>134</v>
      </c>
      <c r="C227" s="39"/>
      <c r="D227" s="5"/>
      <c r="E227" s="5"/>
      <c r="F227" s="5"/>
      <c r="G227" s="5"/>
      <c r="H227" s="5"/>
      <c r="I227" s="5"/>
      <c r="J227" s="182">
        <f>J228</f>
        <v>33180</v>
      </c>
      <c r="K227" s="182">
        <f t="shared" si="113"/>
        <v>-206658.09000000003</v>
      </c>
      <c r="L227" s="182">
        <f t="shared" si="113"/>
        <v>-96851.04</v>
      </c>
      <c r="M227" s="182">
        <f t="shared" si="113"/>
        <v>-96851.04</v>
      </c>
      <c r="N227" s="182">
        <f t="shared" si="113"/>
        <v>-32096.979999999996</v>
      </c>
      <c r="O227" s="182">
        <f t="shared" si="113"/>
        <v>0</v>
      </c>
      <c r="P227" s="182">
        <f t="shared" si="113"/>
        <v>0</v>
      </c>
      <c r="Q227" s="182">
        <f t="shared" si="113"/>
        <v>0</v>
      </c>
      <c r="R227" s="182">
        <f t="shared" si="113"/>
        <v>-100221.48</v>
      </c>
      <c r="S227" s="182">
        <f t="shared" si="113"/>
        <v>-96851</v>
      </c>
      <c r="T227" s="182">
        <f t="shared" si="113"/>
        <v>-4645.3</v>
      </c>
      <c r="V227" s="6">
        <f>BazaZaUpit[[#This Row],[IZVORNI PLAN ILI REBALANS ZA 2023. EUR]]-BazaZaUpit[[#This Row],[IZVORNI / TEKUĆI                           Plan za 2023.]]</f>
        <v>-3.9999999993597157E-2</v>
      </c>
    </row>
    <row r="228" spans="1:22" x14ac:dyDescent="0.25">
      <c r="A228" s="39">
        <v>921</v>
      </c>
      <c r="B228" s="39" t="s">
        <v>134</v>
      </c>
      <c r="C228" s="39"/>
      <c r="D228" s="5"/>
      <c r="E228" s="5"/>
      <c r="F228" s="5"/>
      <c r="G228" s="5"/>
      <c r="H228" s="5"/>
      <c r="I228" s="5"/>
      <c r="J228" s="182">
        <f>J229+J230</f>
        <v>33180</v>
      </c>
      <c r="K228" s="182">
        <f t="shared" ref="K228:L228" si="114">K229+K230</f>
        <v>-206658.09000000003</v>
      </c>
      <c r="L228" s="182">
        <f t="shared" si="114"/>
        <v>-96851.04</v>
      </c>
      <c r="M228" s="182">
        <f t="shared" ref="M228:T228" si="115">M229+M230</f>
        <v>-96851.04</v>
      </c>
      <c r="N228" s="182">
        <f t="shared" si="115"/>
        <v>-32096.979999999996</v>
      </c>
      <c r="O228" s="182">
        <f t="shared" si="115"/>
        <v>0</v>
      </c>
      <c r="P228" s="182">
        <f t="shared" si="115"/>
        <v>0</v>
      </c>
      <c r="Q228" s="182">
        <f t="shared" si="115"/>
        <v>0</v>
      </c>
      <c r="R228" s="182">
        <f t="shared" si="115"/>
        <v>-100221.48</v>
      </c>
      <c r="S228" s="182">
        <f t="shared" si="115"/>
        <v>-96851</v>
      </c>
      <c r="T228" s="182">
        <f t="shared" si="115"/>
        <v>-4645.3</v>
      </c>
      <c r="V228" s="6">
        <f>BazaZaUpit[[#This Row],[IZVORNI PLAN ILI REBALANS ZA 2023. EUR]]-BazaZaUpit[[#This Row],[IZVORNI / TEKUĆI                           Plan za 2023.]]</f>
        <v>-3.9999999993597157E-2</v>
      </c>
    </row>
    <row r="229" spans="1:22" x14ac:dyDescent="0.25">
      <c r="A229" s="39">
        <v>9211</v>
      </c>
      <c r="B229" s="39" t="s">
        <v>132</v>
      </c>
      <c r="C229" s="15"/>
      <c r="D229" s="15"/>
      <c r="E229" s="15"/>
      <c r="F229" s="15"/>
      <c r="G229" s="15"/>
      <c r="H229" s="15"/>
      <c r="I229" s="15"/>
      <c r="J229" s="233">
        <v>-25922</v>
      </c>
      <c r="K229" s="299">
        <v>-303509.13</v>
      </c>
      <c r="L229" s="182">
        <v>-96851.04</v>
      </c>
      <c r="M229" s="182">
        <v>-96851.04</v>
      </c>
      <c r="N229" s="233">
        <v>-96851.04</v>
      </c>
      <c r="O229" s="233">
        <v>0</v>
      </c>
      <c r="P229" s="233">
        <v>0</v>
      </c>
      <c r="Q229" s="314">
        <v>0</v>
      </c>
      <c r="R229" s="195">
        <v>-100221.48</v>
      </c>
      <c r="S229" s="194">
        <v>-96851</v>
      </c>
      <c r="T229" s="195">
        <v>-4645.3</v>
      </c>
      <c r="V229" s="75">
        <f>BazaZaUpit[[#This Row],[IZVORNI PLAN ILI REBALANS ZA 2023. EUR]]-BazaZaUpit[[#This Row],[IZVORNI / TEKUĆI                           Plan za 2023.]]</f>
        <v>-3.9999999993597157E-2</v>
      </c>
    </row>
    <row r="230" spans="1:22" x14ac:dyDescent="0.25">
      <c r="A230" s="39">
        <v>9212</v>
      </c>
      <c r="B230" s="15" t="s">
        <v>133</v>
      </c>
      <c r="C230" s="15"/>
      <c r="D230" s="15"/>
      <c r="E230" s="15"/>
      <c r="F230" s="15"/>
      <c r="G230" s="15"/>
      <c r="H230" s="15"/>
      <c r="I230" s="15"/>
      <c r="J230" s="233">
        <v>59102</v>
      </c>
      <c r="K230" s="233">
        <v>96851.04</v>
      </c>
      <c r="L230" s="233">
        <v>0</v>
      </c>
      <c r="M230" s="233">
        <v>0</v>
      </c>
      <c r="N230" s="233">
        <v>64754.06</v>
      </c>
      <c r="O230" s="233">
        <v>0</v>
      </c>
      <c r="P230" s="233">
        <v>0</v>
      </c>
      <c r="Q230" s="314">
        <v>0</v>
      </c>
      <c r="R230" s="315">
        <v>0</v>
      </c>
      <c r="S230" s="316">
        <v>0</v>
      </c>
      <c r="T230" s="317">
        <v>0</v>
      </c>
      <c r="V230" s="207">
        <f>BazaZaUpit[[#This Row],[IZVORNI PLAN ILI REBALANS ZA 2023. EUR]]-BazaZaUpit[[#This Row],[IZVORNI / TEKUĆI                           Plan za 2023.]]</f>
        <v>0</v>
      </c>
    </row>
    <row r="231" spans="1:22" ht="60" x14ac:dyDescent="0.25">
      <c r="A231" s="208" t="s">
        <v>31</v>
      </c>
      <c r="B231" s="209" t="s">
        <v>37</v>
      </c>
      <c r="C231" s="209" t="s">
        <v>146</v>
      </c>
      <c r="D231" s="209" t="s">
        <v>120</v>
      </c>
      <c r="E231" s="209" t="s">
        <v>122</v>
      </c>
      <c r="F231" s="209" t="s">
        <v>272</v>
      </c>
      <c r="G231" s="209" t="s">
        <v>273</v>
      </c>
      <c r="H231" s="212"/>
      <c r="I231" s="212"/>
      <c r="J231" s="248">
        <f>J232</f>
        <v>0</v>
      </c>
      <c r="K231" s="234">
        <f t="shared" ref="K231:T234" si="116">K232</f>
        <v>0</v>
      </c>
      <c r="L231" s="248">
        <f t="shared" si="116"/>
        <v>0</v>
      </c>
      <c r="M231" s="234"/>
      <c r="N231" s="234">
        <f t="shared" si="116"/>
        <v>0</v>
      </c>
      <c r="O231" s="248">
        <f t="shared" si="116"/>
        <v>0</v>
      </c>
      <c r="P231" s="248">
        <f t="shared" si="116"/>
        <v>0</v>
      </c>
      <c r="Q231" s="318">
        <f t="shared" si="116"/>
        <v>0</v>
      </c>
      <c r="R231" s="319">
        <f t="shared" si="116"/>
        <v>0</v>
      </c>
      <c r="S231" s="319">
        <f t="shared" si="116"/>
        <v>0</v>
      </c>
      <c r="T231" s="232">
        <f t="shared" si="116"/>
        <v>102361.1</v>
      </c>
      <c r="V231" s="215">
        <f>BazaZaUpit[[#This Row],[IZVORNI PLAN ILI REBALANS ZA 2023. EUR]]-BazaZaUpit[[#This Row],[IZVORNI / TEKUĆI                           Plan za 2023.]]</f>
        <v>0</v>
      </c>
    </row>
    <row r="232" spans="1:22" x14ac:dyDescent="0.25">
      <c r="A232" s="31">
        <v>98</v>
      </c>
      <c r="B232" s="5" t="s">
        <v>314</v>
      </c>
      <c r="C232" s="209"/>
      <c r="D232" s="210"/>
      <c r="E232" s="210"/>
      <c r="F232" s="210"/>
      <c r="G232" s="210"/>
      <c r="H232" s="210"/>
      <c r="I232" s="210"/>
      <c r="J232" s="235">
        <f>J233</f>
        <v>0</v>
      </c>
      <c r="K232" s="235">
        <f t="shared" si="116"/>
        <v>0</v>
      </c>
      <c r="L232" s="235">
        <f t="shared" si="116"/>
        <v>0</v>
      </c>
      <c r="M232" s="235"/>
      <c r="N232" s="235">
        <f t="shared" si="116"/>
        <v>0</v>
      </c>
      <c r="O232" s="235">
        <f t="shared" si="116"/>
        <v>0</v>
      </c>
      <c r="P232" s="235">
        <f t="shared" si="116"/>
        <v>0</v>
      </c>
      <c r="Q232" s="320">
        <f>Q233</f>
        <v>0</v>
      </c>
      <c r="R232" s="320">
        <f t="shared" si="116"/>
        <v>0</v>
      </c>
      <c r="S232" s="320">
        <f t="shared" si="116"/>
        <v>0</v>
      </c>
      <c r="T232" s="320">
        <f t="shared" si="116"/>
        <v>102361.1</v>
      </c>
      <c r="V232" s="214">
        <f>BazaZaUpit[[#This Row],[IZVORNI PLAN ILI REBALANS ZA 2023. EUR]]-BazaZaUpit[[#This Row],[IZVORNI / TEKUĆI                           Plan za 2023.]]</f>
        <v>0</v>
      </c>
    </row>
    <row r="233" spans="1:22" ht="24" x14ac:dyDescent="0.25">
      <c r="A233" s="31">
        <v>988</v>
      </c>
      <c r="B233" s="5" t="s">
        <v>315</v>
      </c>
      <c r="C233" s="209"/>
      <c r="D233" s="210"/>
      <c r="E233" s="210"/>
      <c r="F233" s="210"/>
      <c r="G233" s="210"/>
      <c r="H233" s="210"/>
      <c r="I233" s="210"/>
      <c r="J233" s="235">
        <f>J234</f>
        <v>0</v>
      </c>
      <c r="K233" s="235">
        <f t="shared" si="116"/>
        <v>0</v>
      </c>
      <c r="L233" s="235">
        <f t="shared" si="116"/>
        <v>0</v>
      </c>
      <c r="M233" s="235"/>
      <c r="N233" s="235">
        <f t="shared" si="116"/>
        <v>0</v>
      </c>
      <c r="O233" s="235">
        <f t="shared" si="116"/>
        <v>0</v>
      </c>
      <c r="P233" s="235">
        <f t="shared" si="116"/>
        <v>0</v>
      </c>
      <c r="Q233" s="320">
        <f>Q234</f>
        <v>0</v>
      </c>
      <c r="R233" s="320">
        <f t="shared" si="116"/>
        <v>0</v>
      </c>
      <c r="S233" s="320">
        <f t="shared" si="116"/>
        <v>0</v>
      </c>
      <c r="T233" s="320">
        <f t="shared" si="116"/>
        <v>102361.1</v>
      </c>
      <c r="V233" s="214">
        <f>BazaZaUpit[[#This Row],[IZVORNI PLAN ILI REBALANS ZA 2023. EUR]]-BazaZaUpit[[#This Row],[IZVORNI / TEKUĆI                           Plan za 2023.]]</f>
        <v>0</v>
      </c>
    </row>
    <row r="234" spans="1:22" ht="24" x14ac:dyDescent="0.25">
      <c r="A234" s="31">
        <v>9888</v>
      </c>
      <c r="B234" s="5" t="s">
        <v>316</v>
      </c>
      <c r="C234" s="209"/>
      <c r="D234" s="210"/>
      <c r="E234" s="210"/>
      <c r="F234" s="210"/>
      <c r="G234" s="210"/>
      <c r="H234" s="210"/>
      <c r="I234" s="210"/>
      <c r="J234" s="235">
        <f>J235</f>
        <v>0</v>
      </c>
      <c r="K234" s="235">
        <f t="shared" si="116"/>
        <v>0</v>
      </c>
      <c r="L234" s="235">
        <f t="shared" si="116"/>
        <v>0</v>
      </c>
      <c r="M234" s="235"/>
      <c r="N234" s="235">
        <f t="shared" si="116"/>
        <v>0</v>
      </c>
      <c r="O234" s="235">
        <f t="shared" si="116"/>
        <v>0</v>
      </c>
      <c r="P234" s="235">
        <f t="shared" si="116"/>
        <v>0</v>
      </c>
      <c r="Q234" s="235">
        <f>Q235</f>
        <v>0</v>
      </c>
      <c r="R234" s="235">
        <f t="shared" si="116"/>
        <v>0</v>
      </c>
      <c r="S234" s="235">
        <f t="shared" si="116"/>
        <v>0</v>
      </c>
      <c r="T234" s="235">
        <f t="shared" si="116"/>
        <v>102361.1</v>
      </c>
      <c r="V234" s="213">
        <f>BazaZaUpit[[#This Row],[IZVORNI PLAN ILI REBALANS ZA 2023. EUR]]-BazaZaUpit[[#This Row],[IZVORNI / TEKUĆI                           Plan za 2023.]]</f>
        <v>0</v>
      </c>
    </row>
    <row r="235" spans="1:22" x14ac:dyDescent="0.25">
      <c r="A235" s="31">
        <v>98888</v>
      </c>
      <c r="B235" s="15" t="s">
        <v>317</v>
      </c>
      <c r="C235" s="209"/>
      <c r="D235" s="210"/>
      <c r="E235" s="210"/>
      <c r="F235" s="211"/>
      <c r="G235" s="211"/>
      <c r="H235" s="211"/>
      <c r="I235" s="211"/>
      <c r="J235" s="235"/>
      <c r="K235" s="236"/>
      <c r="L235" s="235"/>
      <c r="M235" s="236"/>
      <c r="N235" s="236"/>
      <c r="O235" s="235"/>
      <c r="P235" s="235"/>
      <c r="Q235" s="321">
        <v>0</v>
      </c>
      <c r="R235" s="321">
        <v>0</v>
      </c>
      <c r="S235" s="321">
        <v>0</v>
      </c>
      <c r="T235" s="235">
        <v>102361.1</v>
      </c>
      <c r="V235" s="217">
        <f>BazaZaUpit[[#This Row],[IZVORNI PLAN ILI REBALANS ZA 2023. EUR]]-BazaZaUpit[[#This Row],[IZVORNI / TEKUĆI                           Plan za 2023.]]</f>
        <v>0</v>
      </c>
    </row>
    <row r="242" spans="1:20" ht="24" x14ac:dyDescent="0.25">
      <c r="A242" s="77" t="s">
        <v>31</v>
      </c>
      <c r="B242" s="77" t="s">
        <v>39</v>
      </c>
      <c r="C242" s="77"/>
      <c r="D242" s="77"/>
      <c r="E242" s="77"/>
      <c r="F242" s="77"/>
      <c r="G242" s="77"/>
      <c r="H242" s="77"/>
      <c r="I242" s="77"/>
      <c r="J242" s="249"/>
      <c r="K242" s="249"/>
      <c r="L242" s="250">
        <f>445306/7.5345</f>
        <v>59102.262923883463</v>
      </c>
      <c r="M242" s="250"/>
      <c r="N242" s="250"/>
      <c r="O242" s="250">
        <v>0</v>
      </c>
      <c r="P242" s="249">
        <v>0</v>
      </c>
      <c r="Q242" s="322">
        <v>0</v>
      </c>
      <c r="R242" s="322">
        <v>0</v>
      </c>
      <c r="S242" s="322">
        <v>0</v>
      </c>
      <c r="T242" s="322">
        <v>0</v>
      </c>
    </row>
    <row r="243" spans="1:20" ht="24" x14ac:dyDescent="0.25">
      <c r="A243" s="21" t="s">
        <v>31</v>
      </c>
      <c r="B243" s="21" t="s">
        <v>40</v>
      </c>
      <c r="C243" s="21"/>
      <c r="D243" s="21"/>
      <c r="E243" s="21"/>
      <c r="F243" s="21"/>
      <c r="G243" s="21"/>
      <c r="H243" s="21"/>
      <c r="I243" s="21"/>
      <c r="J243" s="251">
        <f>445306/7.5345</f>
        <v>59102.262923883463</v>
      </c>
      <c r="K243" s="251"/>
      <c r="L243" s="252">
        <v>0</v>
      </c>
      <c r="M243" s="252"/>
      <c r="N243" s="252"/>
      <c r="O243" s="252">
        <v>0</v>
      </c>
      <c r="P243" s="251">
        <v>0</v>
      </c>
      <c r="Q243" s="323">
        <v>0</v>
      </c>
      <c r="R243" s="323">
        <v>0</v>
      </c>
      <c r="S243" s="323">
        <v>0</v>
      </c>
      <c r="T243" s="323">
        <v>0</v>
      </c>
    </row>
    <row r="244" spans="1:20" x14ac:dyDescent="0.25">
      <c r="A244" s="22"/>
      <c r="B244" s="22" t="s">
        <v>67</v>
      </c>
      <c r="C244" s="22"/>
      <c r="D244" s="22"/>
      <c r="E244" s="22"/>
      <c r="F244" s="22"/>
      <c r="G244" s="22"/>
      <c r="H244" s="22"/>
      <c r="I244" s="22"/>
      <c r="J244" s="253">
        <f>SUM(J8+J88+J109)</f>
        <v>10186456</v>
      </c>
      <c r="K244" s="253"/>
      <c r="L244" s="253">
        <f>SUM(L8+L88+L109)</f>
        <v>13288679</v>
      </c>
      <c r="M244" s="253"/>
      <c r="N244" s="253"/>
      <c r="O244" s="253">
        <f t="shared" ref="O244:T244" si="117">SUM(O8+O88+O109)</f>
        <v>17870666</v>
      </c>
      <c r="P244" s="253">
        <f t="shared" si="117"/>
        <v>11221542</v>
      </c>
      <c r="Q244" s="324">
        <f t="shared" si="117"/>
        <v>11615339</v>
      </c>
      <c r="R244" s="324">
        <f t="shared" si="117"/>
        <v>4424654.1399999997</v>
      </c>
      <c r="S244" s="324">
        <f t="shared" si="117"/>
        <v>13288679</v>
      </c>
      <c r="T244" s="324">
        <f t="shared" si="117"/>
        <v>5070128.43</v>
      </c>
    </row>
    <row r="245" spans="1:20" x14ac:dyDescent="0.25">
      <c r="A245" s="16"/>
      <c r="B245" s="16" t="s">
        <v>91</v>
      </c>
      <c r="C245" s="16"/>
      <c r="D245" s="16"/>
      <c r="E245" s="16"/>
      <c r="F245" s="16"/>
      <c r="G245" s="16"/>
      <c r="H245" s="16"/>
      <c r="I245" s="16"/>
      <c r="J245" s="229">
        <f t="shared" ref="J245:P245" si="118">SUM(J164)</f>
        <v>65060</v>
      </c>
      <c r="K245" s="229"/>
      <c r="L245" s="229">
        <f t="shared" si="118"/>
        <v>0</v>
      </c>
      <c r="M245" s="229"/>
      <c r="N245" s="229"/>
      <c r="O245" s="229">
        <f t="shared" si="118"/>
        <v>0</v>
      </c>
      <c r="P245" s="229">
        <f t="shared" si="118"/>
        <v>0</v>
      </c>
      <c r="Q245" s="312">
        <f t="shared" ref="Q245:T245" si="119">SUM(Q164)</f>
        <v>0</v>
      </c>
      <c r="R245" s="312">
        <f t="shared" si="119"/>
        <v>0</v>
      </c>
      <c r="S245" s="312">
        <f t="shared" si="119"/>
        <v>0</v>
      </c>
      <c r="T245" s="312">
        <f t="shared" si="119"/>
        <v>0</v>
      </c>
    </row>
    <row r="246" spans="1:20" x14ac:dyDescent="0.25">
      <c r="A246" s="13"/>
      <c r="B246" s="13" t="s">
        <v>68</v>
      </c>
      <c r="C246" s="13"/>
      <c r="D246" s="13"/>
      <c r="E246" s="13"/>
      <c r="F246" s="13"/>
      <c r="G246" s="13"/>
      <c r="H246" s="13"/>
      <c r="I246" s="13"/>
      <c r="J246" s="183">
        <f>SUM(J63+J103+J130)</f>
        <v>1072667</v>
      </c>
      <c r="K246" s="183"/>
      <c r="L246" s="183">
        <f>SUM(L63+L103+L130)</f>
        <v>199212</v>
      </c>
      <c r="M246" s="183"/>
      <c r="N246" s="183"/>
      <c r="O246" s="183">
        <f t="shared" ref="O246:T246" si="120">SUM(O63+O103+O130)</f>
        <v>156612</v>
      </c>
      <c r="P246" s="183">
        <f t="shared" si="120"/>
        <v>0</v>
      </c>
      <c r="Q246" s="193">
        <f t="shared" si="120"/>
        <v>0</v>
      </c>
      <c r="R246" s="193">
        <f t="shared" si="120"/>
        <v>589260.57000000007</v>
      </c>
      <c r="S246" s="193">
        <f t="shared" si="120"/>
        <v>209102</v>
      </c>
      <c r="T246" s="193">
        <f t="shared" si="120"/>
        <v>4645.3</v>
      </c>
    </row>
    <row r="247" spans="1:20" x14ac:dyDescent="0.25">
      <c r="A247" s="17"/>
      <c r="B247" s="17" t="s">
        <v>92</v>
      </c>
      <c r="C247" s="17"/>
      <c r="D247" s="17"/>
      <c r="E247" s="17"/>
      <c r="F247" s="17"/>
      <c r="G247" s="17"/>
      <c r="H247" s="17"/>
      <c r="I247" s="17"/>
      <c r="J247" s="230">
        <f>SUM(J187)</f>
        <v>368672</v>
      </c>
      <c r="K247" s="230"/>
      <c r="L247" s="230">
        <f t="shared" ref="L247:P247" si="121">SUM(L187)</f>
        <v>0</v>
      </c>
      <c r="M247" s="230"/>
      <c r="N247" s="230"/>
      <c r="O247" s="230">
        <f t="shared" si="121"/>
        <v>0</v>
      </c>
      <c r="P247" s="230">
        <f t="shared" si="121"/>
        <v>0</v>
      </c>
      <c r="Q247" s="325">
        <f t="shared" ref="Q247:T247" si="122">SUM(Q187)</f>
        <v>0</v>
      </c>
      <c r="R247" s="325">
        <f t="shared" si="122"/>
        <v>0</v>
      </c>
      <c r="S247" s="325">
        <f t="shared" si="122"/>
        <v>0</v>
      </c>
      <c r="T247" s="325">
        <f t="shared" si="122"/>
        <v>0</v>
      </c>
    </row>
    <row r="248" spans="1:20" s="30" customFormat="1" x14ac:dyDescent="0.25">
      <c r="A248" s="44"/>
      <c r="B248" s="10" t="s">
        <v>96</v>
      </c>
      <c r="C248" s="10"/>
      <c r="D248" s="10"/>
      <c r="E248" s="10"/>
      <c r="F248" s="10"/>
      <c r="G248" s="10"/>
      <c r="H248" s="10"/>
      <c r="I248" s="10"/>
      <c r="J248" s="186">
        <f>SUM(J82)</f>
        <v>1354430</v>
      </c>
      <c r="K248" s="186"/>
      <c r="L248" s="186">
        <f t="shared" ref="L248:P248" si="123">SUM(L82)</f>
        <v>918207</v>
      </c>
      <c r="M248" s="186"/>
      <c r="N248" s="186"/>
      <c r="O248" s="186">
        <f t="shared" si="123"/>
        <v>0</v>
      </c>
      <c r="P248" s="186">
        <f t="shared" si="123"/>
        <v>0</v>
      </c>
      <c r="Q248" s="187">
        <f t="shared" ref="Q248:T248" si="124">SUM(Q82)</f>
        <v>0</v>
      </c>
      <c r="R248" s="187">
        <f t="shared" si="124"/>
        <v>271407.38</v>
      </c>
      <c r="S248" s="187">
        <f t="shared" si="124"/>
        <v>918207</v>
      </c>
      <c r="T248" s="187">
        <f t="shared" si="124"/>
        <v>357797.18</v>
      </c>
    </row>
    <row r="249" spans="1:20" x14ac:dyDescent="0.25">
      <c r="A249" s="24"/>
      <c r="B249" s="24"/>
      <c r="C249" s="23"/>
      <c r="D249" s="23"/>
      <c r="E249" s="23"/>
      <c r="F249" s="23"/>
      <c r="G249" s="23"/>
      <c r="H249" s="23"/>
      <c r="I249" s="23"/>
    </row>
    <row r="250" spans="1:20" x14ac:dyDescent="0.25">
      <c r="A250" s="23"/>
      <c r="B250" s="23"/>
      <c r="C250" s="23"/>
      <c r="D250" s="23"/>
      <c r="E250" s="23"/>
      <c r="F250" s="23"/>
      <c r="G250" s="23"/>
      <c r="H250" s="23"/>
      <c r="I250" s="23"/>
    </row>
    <row r="252" spans="1:20" x14ac:dyDescent="0.25">
      <c r="A252" s="23"/>
      <c r="B252" s="23"/>
      <c r="C252" s="23"/>
      <c r="D252" s="23"/>
      <c r="E252" s="23"/>
      <c r="F252" s="23"/>
      <c r="G252" s="23"/>
      <c r="H252" s="23"/>
      <c r="I252" s="23"/>
    </row>
    <row r="260" spans="13:14" x14ac:dyDescent="0.25">
      <c r="M260" s="244" t="s">
        <v>359</v>
      </c>
      <c r="N260" s="183">
        <v>134458.07999999999</v>
      </c>
    </row>
    <row r="263" spans="13:14" x14ac:dyDescent="0.25">
      <c r="M263" s="244" t="s">
        <v>358</v>
      </c>
      <c r="N263" s="300">
        <v>-32097.119999999981</v>
      </c>
    </row>
    <row r="265" spans="13:14" x14ac:dyDescent="0.25">
      <c r="N265" s="244">
        <v>102361.1</v>
      </c>
    </row>
    <row r="268" spans="13:14" x14ac:dyDescent="0.25">
      <c r="N268" s="244">
        <f>N260-N265</f>
        <v>32096.979999999981</v>
      </c>
    </row>
  </sheetData>
  <phoneticPr fontId="16" type="noConversion"/>
  <pageMargins left="0.19685039370078741" right="0.19685039370078741" top="0.19685039370078741" bottom="0.19685039370078741" header="0.31496062992125984" footer="0.31496062992125984"/>
  <pageSetup paperSize="9" scale="23" fitToHeight="0" orientation="portrait" cellComments="asDisplayed" r:id="rId1"/>
  <rowBreaks count="3" manualBreakCount="3">
    <brk id="102" max="20" man="1"/>
    <brk id="128" max="20" man="1"/>
    <brk id="162" max="20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pane xSplit="1" ySplit="1" topLeftCell="C8" activePane="bottomRight" state="frozen"/>
      <selection pane="topRight" activeCell="B1" sqref="B1"/>
      <selection pane="bottomLeft" activeCell="A2" sqref="A2"/>
      <selection pane="bottomRight" activeCell="A28" sqref="A28"/>
    </sheetView>
  </sheetViews>
  <sheetFormatPr defaultRowHeight="15" x14ac:dyDescent="0.25"/>
  <cols>
    <col min="1" max="1" width="92.5703125" customWidth="1"/>
    <col min="2" max="2" width="23.7109375" customWidth="1"/>
    <col min="3" max="3" width="18.140625" customWidth="1"/>
    <col min="4" max="4" width="15.5703125" customWidth="1"/>
    <col min="5" max="5" width="20.7109375" customWidth="1"/>
    <col min="6" max="6" width="16.7109375" customWidth="1"/>
    <col min="7" max="7" width="8.85546875" customWidth="1"/>
    <col min="8" max="8" width="12.5703125" bestFit="1" customWidth="1"/>
  </cols>
  <sheetData>
    <row r="1" spans="1:5" ht="36.75" x14ac:dyDescent="0.25">
      <c r="A1" s="80" t="s">
        <v>165</v>
      </c>
      <c r="B1" s="66" t="s">
        <v>342</v>
      </c>
      <c r="C1" s="66" t="s">
        <v>343</v>
      </c>
      <c r="D1" s="66" t="s">
        <v>344</v>
      </c>
      <c r="E1" s="66" t="s">
        <v>345</v>
      </c>
    </row>
    <row r="2" spans="1:5" x14ac:dyDescent="0.25">
      <c r="A2" s="69" t="s">
        <v>2</v>
      </c>
      <c r="B2" s="67">
        <v>10836049.139999997</v>
      </c>
      <c r="C2" s="67">
        <v>14309246.960000001</v>
      </c>
      <c r="D2" s="67">
        <v>11147424.960000001</v>
      </c>
      <c r="E2" s="67">
        <v>11030221.040000005</v>
      </c>
    </row>
    <row r="3" spans="1:5" x14ac:dyDescent="0.25">
      <c r="A3" s="70" t="s">
        <v>123</v>
      </c>
      <c r="B3" s="67">
        <v>889581.37</v>
      </c>
      <c r="C3" s="67">
        <v>918207</v>
      </c>
      <c r="D3" s="67">
        <v>357798</v>
      </c>
      <c r="E3" s="67">
        <v>357716.99</v>
      </c>
    </row>
    <row r="4" spans="1:5" x14ac:dyDescent="0.25">
      <c r="A4" s="198" t="s">
        <v>257</v>
      </c>
      <c r="B4" s="67">
        <v>889581.37</v>
      </c>
      <c r="C4" s="67">
        <v>918207</v>
      </c>
      <c r="D4" s="67">
        <v>357798</v>
      </c>
      <c r="E4" s="67">
        <v>357716.99</v>
      </c>
    </row>
    <row r="5" spans="1:5" x14ac:dyDescent="0.25">
      <c r="A5" s="220" t="s">
        <v>292</v>
      </c>
      <c r="B5" s="67">
        <v>889581.37</v>
      </c>
      <c r="C5" s="67">
        <v>918207</v>
      </c>
      <c r="D5" s="67">
        <v>357798</v>
      </c>
      <c r="E5" s="67">
        <v>357716.99</v>
      </c>
    </row>
    <row r="6" spans="1:5" x14ac:dyDescent="0.25">
      <c r="A6" s="221" t="s">
        <v>234</v>
      </c>
      <c r="B6" s="67">
        <v>889581.37</v>
      </c>
      <c r="C6" s="67">
        <v>918207</v>
      </c>
      <c r="D6" s="67">
        <v>357798</v>
      </c>
      <c r="E6" s="67">
        <v>357716.99</v>
      </c>
    </row>
    <row r="7" spans="1:5" x14ac:dyDescent="0.25">
      <c r="A7" s="70" t="s">
        <v>122</v>
      </c>
      <c r="B7" s="67">
        <v>489039.08999999991</v>
      </c>
      <c r="C7" s="67">
        <v>102360.96000000001</v>
      </c>
      <c r="D7" s="67">
        <v>102360.96000000001</v>
      </c>
      <c r="E7" s="67">
        <v>102361.09999999999</v>
      </c>
    </row>
    <row r="8" spans="1:5" x14ac:dyDescent="0.25">
      <c r="A8" s="198" t="s">
        <v>252</v>
      </c>
      <c r="B8" s="67">
        <v>489039.08999999991</v>
      </c>
      <c r="C8" s="67">
        <v>102360.96000000001</v>
      </c>
      <c r="D8" s="67">
        <v>102360.96000000001</v>
      </c>
      <c r="E8" s="67">
        <v>102361.09999999999</v>
      </c>
    </row>
    <row r="9" spans="1:5" x14ac:dyDescent="0.25">
      <c r="A9" s="220" t="s">
        <v>292</v>
      </c>
      <c r="B9" s="67"/>
      <c r="C9" s="67">
        <v>199212</v>
      </c>
      <c r="D9" s="67">
        <v>199212</v>
      </c>
      <c r="E9" s="67">
        <v>134458.07999999999</v>
      </c>
    </row>
    <row r="10" spans="1:5" x14ac:dyDescent="0.25">
      <c r="A10" s="221" t="s">
        <v>197</v>
      </c>
      <c r="B10" s="67"/>
      <c r="C10" s="67">
        <v>39300</v>
      </c>
      <c r="D10" s="67">
        <v>39300</v>
      </c>
      <c r="E10" s="67">
        <v>39300</v>
      </c>
    </row>
    <row r="11" spans="1:5" x14ac:dyDescent="0.25">
      <c r="A11" s="221" t="s">
        <v>241</v>
      </c>
      <c r="B11" s="67"/>
      <c r="C11" s="67">
        <v>63440</v>
      </c>
      <c r="D11" s="67">
        <v>63440</v>
      </c>
      <c r="E11" s="67">
        <v>41048.269999999997</v>
      </c>
    </row>
    <row r="12" spans="1:5" x14ac:dyDescent="0.25">
      <c r="A12" s="221" t="s">
        <v>246</v>
      </c>
      <c r="B12" s="67"/>
      <c r="C12" s="67">
        <v>30000</v>
      </c>
      <c r="D12" s="67">
        <v>30000</v>
      </c>
      <c r="E12" s="67">
        <v>16195</v>
      </c>
    </row>
    <row r="13" spans="1:5" x14ac:dyDescent="0.25">
      <c r="A13" s="221" t="s">
        <v>247</v>
      </c>
      <c r="B13" s="67"/>
      <c r="C13" s="67">
        <v>26472</v>
      </c>
      <c r="D13" s="67">
        <v>26472</v>
      </c>
      <c r="E13" s="67">
        <v>8392.31</v>
      </c>
    </row>
    <row r="14" spans="1:5" x14ac:dyDescent="0.25">
      <c r="A14" s="221" t="s">
        <v>221</v>
      </c>
      <c r="B14" s="67"/>
      <c r="C14" s="67">
        <v>40000</v>
      </c>
      <c r="D14" s="67">
        <v>40000</v>
      </c>
      <c r="E14" s="67">
        <v>29522.5</v>
      </c>
    </row>
    <row r="15" spans="1:5" x14ac:dyDescent="0.25">
      <c r="A15" s="220" t="s">
        <v>290</v>
      </c>
      <c r="B15" s="67">
        <v>695697.17999999993</v>
      </c>
      <c r="C15" s="67"/>
      <c r="D15" s="67"/>
      <c r="E15" s="67"/>
    </row>
    <row r="16" spans="1:5" x14ac:dyDescent="0.25">
      <c r="A16" s="221" t="s">
        <v>195</v>
      </c>
      <c r="B16" s="67">
        <v>21695.63</v>
      </c>
      <c r="C16" s="67"/>
      <c r="D16" s="67"/>
      <c r="E16" s="67"/>
    </row>
    <row r="17" spans="1:5" x14ac:dyDescent="0.25">
      <c r="A17" s="221" t="s">
        <v>197</v>
      </c>
      <c r="B17" s="67">
        <v>641.61</v>
      </c>
      <c r="C17" s="67"/>
      <c r="D17" s="67"/>
      <c r="E17" s="67"/>
    </row>
    <row r="18" spans="1:5" x14ac:dyDescent="0.25">
      <c r="A18" s="221" t="s">
        <v>198</v>
      </c>
      <c r="B18" s="67">
        <v>3579.79</v>
      </c>
      <c r="C18" s="67"/>
      <c r="D18" s="67"/>
      <c r="E18" s="67"/>
    </row>
    <row r="19" spans="1:5" x14ac:dyDescent="0.25">
      <c r="A19" s="221" t="s">
        <v>241</v>
      </c>
      <c r="B19" s="67">
        <v>106893.38</v>
      </c>
      <c r="C19" s="67"/>
      <c r="D19" s="67"/>
      <c r="E19" s="67"/>
    </row>
    <row r="20" spans="1:5" x14ac:dyDescent="0.25">
      <c r="A20" s="221" t="s">
        <v>243</v>
      </c>
      <c r="B20" s="67">
        <v>2610.4499999999998</v>
      </c>
      <c r="C20" s="67"/>
      <c r="D20" s="67"/>
      <c r="E20" s="67"/>
    </row>
    <row r="21" spans="1:5" x14ac:dyDescent="0.25">
      <c r="A21" s="221" t="s">
        <v>246</v>
      </c>
      <c r="B21" s="67">
        <v>550.79999999999995</v>
      </c>
      <c r="C21" s="67"/>
      <c r="D21" s="67"/>
      <c r="E21" s="67"/>
    </row>
    <row r="22" spans="1:5" x14ac:dyDescent="0.25">
      <c r="A22" s="221" t="s">
        <v>211</v>
      </c>
      <c r="B22" s="67">
        <v>12463.91</v>
      </c>
      <c r="C22" s="67"/>
      <c r="D22" s="67"/>
      <c r="E22" s="67"/>
    </row>
    <row r="23" spans="1:5" x14ac:dyDescent="0.25">
      <c r="A23" s="221" t="s">
        <v>151</v>
      </c>
      <c r="B23" s="67">
        <v>4263.79</v>
      </c>
      <c r="C23" s="67"/>
      <c r="D23" s="67"/>
      <c r="E23" s="67"/>
    </row>
    <row r="24" spans="1:5" x14ac:dyDescent="0.25">
      <c r="A24" s="221" t="s">
        <v>247</v>
      </c>
      <c r="B24" s="67">
        <v>426238.54</v>
      </c>
      <c r="C24" s="67"/>
      <c r="D24" s="67"/>
      <c r="E24" s="67"/>
    </row>
    <row r="25" spans="1:5" x14ac:dyDescent="0.25">
      <c r="A25" s="221" t="s">
        <v>218</v>
      </c>
      <c r="B25" s="67">
        <v>105650.1</v>
      </c>
      <c r="C25" s="67"/>
      <c r="D25" s="67"/>
      <c r="E25" s="67"/>
    </row>
    <row r="26" spans="1:5" x14ac:dyDescent="0.25">
      <c r="A26" s="221" t="s">
        <v>221</v>
      </c>
      <c r="B26" s="67">
        <v>8049.11</v>
      </c>
      <c r="C26" s="67"/>
      <c r="D26" s="67"/>
      <c r="E26" s="67"/>
    </row>
    <row r="27" spans="1:5" x14ac:dyDescent="0.25">
      <c r="A27" s="221" t="s">
        <v>250</v>
      </c>
      <c r="B27" s="67">
        <v>3060.07</v>
      </c>
      <c r="C27" s="67"/>
      <c r="D27" s="67"/>
      <c r="E27" s="67"/>
    </row>
    <row r="28" spans="1:5" x14ac:dyDescent="0.25">
      <c r="A28" s="220" t="s">
        <v>318</v>
      </c>
      <c r="B28" s="67">
        <v>-206658.09000000003</v>
      </c>
      <c r="C28" s="67">
        <v>-96851.04</v>
      </c>
      <c r="D28" s="67">
        <v>-96851.04</v>
      </c>
      <c r="E28" s="67">
        <v>-32096.979999999996</v>
      </c>
    </row>
    <row r="29" spans="1:5" x14ac:dyDescent="0.25">
      <c r="A29" s="221" t="s">
        <v>316</v>
      </c>
      <c r="B29" s="67">
        <v>0</v>
      </c>
      <c r="C29" s="67">
        <v>0</v>
      </c>
      <c r="D29" s="67"/>
      <c r="E29" s="67">
        <v>0</v>
      </c>
    </row>
    <row r="30" spans="1:5" x14ac:dyDescent="0.25">
      <c r="A30" s="221" t="s">
        <v>239</v>
      </c>
      <c r="B30" s="67">
        <v>-303509.13</v>
      </c>
      <c r="C30" s="67">
        <v>-96851.04</v>
      </c>
      <c r="D30" s="67">
        <v>-96851.04</v>
      </c>
      <c r="E30" s="67">
        <v>-96851.04</v>
      </c>
    </row>
    <row r="31" spans="1:5" x14ac:dyDescent="0.25">
      <c r="A31" s="221" t="s">
        <v>240</v>
      </c>
      <c r="B31" s="67">
        <v>96851.04</v>
      </c>
      <c r="C31" s="67">
        <v>0</v>
      </c>
      <c r="D31" s="67">
        <v>0</v>
      </c>
      <c r="E31" s="67">
        <v>64754.06</v>
      </c>
    </row>
    <row r="32" spans="1:5" x14ac:dyDescent="0.25">
      <c r="A32" s="70" t="s">
        <v>121</v>
      </c>
      <c r="B32" s="67">
        <v>9457428.6799999997</v>
      </c>
      <c r="C32" s="67">
        <v>13288679</v>
      </c>
      <c r="D32" s="67">
        <v>10687266</v>
      </c>
      <c r="E32" s="67">
        <v>10570142.950000003</v>
      </c>
    </row>
    <row r="33" spans="1:5" x14ac:dyDescent="0.25">
      <c r="A33" s="70" t="s">
        <v>278</v>
      </c>
      <c r="B33" s="67">
        <v>0</v>
      </c>
      <c r="C33" s="67">
        <v>0</v>
      </c>
      <c r="D33" s="67">
        <v>0</v>
      </c>
      <c r="E33" s="67">
        <v>0</v>
      </c>
    </row>
    <row r="34" spans="1:5" x14ac:dyDescent="0.25">
      <c r="A34" s="70" t="s">
        <v>129</v>
      </c>
      <c r="B34" s="67">
        <v>0</v>
      </c>
      <c r="C34" s="67">
        <v>0</v>
      </c>
      <c r="D34" s="67">
        <v>0</v>
      </c>
      <c r="E34" s="67">
        <v>0</v>
      </c>
    </row>
    <row r="35" spans="1:5" x14ac:dyDescent="0.25">
      <c r="A35" s="69" t="s">
        <v>264</v>
      </c>
      <c r="B35" s="67">
        <v>10836049.139999997</v>
      </c>
      <c r="C35" s="67">
        <v>14309246.960000001</v>
      </c>
      <c r="D35" s="67">
        <v>11147424.960000001</v>
      </c>
      <c r="E35" s="67">
        <v>11030221.040000005</v>
      </c>
    </row>
  </sheetData>
  <pageMargins left="0.7" right="0.7" top="0.75" bottom="0.75" header="0.3" footer="0.3"/>
  <pageSetup paperSize="9" scale="29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7" workbookViewId="0">
      <selection activeCell="J20" sqref="J20:L29"/>
    </sheetView>
  </sheetViews>
  <sheetFormatPr defaultRowHeight="15" x14ac:dyDescent="0.25"/>
  <cols>
    <col min="1" max="1" width="46.7109375" bestFit="1" customWidth="1"/>
    <col min="2" max="2" width="16.7109375" bestFit="1" customWidth="1"/>
    <col min="3" max="3" width="23.140625" bestFit="1" customWidth="1"/>
    <col min="4" max="4" width="12" bestFit="1" customWidth="1"/>
    <col min="5" max="5" width="9.85546875" bestFit="1" customWidth="1"/>
    <col min="6" max="6" width="15.7109375" bestFit="1" customWidth="1"/>
    <col min="7" max="7" width="12.42578125" bestFit="1" customWidth="1"/>
    <col min="8" max="8" width="15.5703125" bestFit="1" customWidth="1"/>
    <col min="10" max="10" width="12.5703125" bestFit="1" customWidth="1"/>
  </cols>
  <sheetData>
    <row r="1" spans="1:8" ht="72.75" thickBot="1" x14ac:dyDescent="0.3">
      <c r="A1" s="134" t="s">
        <v>288</v>
      </c>
      <c r="B1" s="135" t="s">
        <v>261</v>
      </c>
      <c r="C1" s="135" t="s">
        <v>294</v>
      </c>
      <c r="D1" s="135" t="s">
        <v>295</v>
      </c>
      <c r="E1" s="135" t="s">
        <v>296</v>
      </c>
      <c r="F1" s="135" t="s">
        <v>293</v>
      </c>
      <c r="G1" s="135" t="s">
        <v>297</v>
      </c>
      <c r="H1" s="136" t="s">
        <v>298</v>
      </c>
    </row>
    <row r="2" spans="1:8" x14ac:dyDescent="0.25">
      <c r="A2" s="123" t="s">
        <v>2</v>
      </c>
      <c r="B2" s="124">
        <v>12867829</v>
      </c>
      <c r="C2" s="124">
        <v>14415988</v>
      </c>
      <c r="D2" s="124">
        <v>5287298.8</v>
      </c>
      <c r="E2" s="124">
        <v>14415988</v>
      </c>
      <c r="F2" s="124">
        <v>5432570.9100000001</v>
      </c>
      <c r="G2" s="125">
        <v>102.7</v>
      </c>
      <c r="H2" s="125">
        <v>37.700000000000003</v>
      </c>
    </row>
    <row r="3" spans="1:8" x14ac:dyDescent="0.25">
      <c r="A3" s="126" t="s">
        <v>3</v>
      </c>
      <c r="B3" s="124">
        <v>12867829</v>
      </c>
      <c r="C3" s="124">
        <v>14415988</v>
      </c>
      <c r="D3" s="124">
        <v>5287298.8</v>
      </c>
      <c r="E3" s="124">
        <v>14415988</v>
      </c>
      <c r="F3" s="124">
        <v>5432570.9100000001</v>
      </c>
      <c r="G3" s="125">
        <v>102.7</v>
      </c>
      <c r="H3" s="125">
        <v>37.700000000000003</v>
      </c>
    </row>
    <row r="4" spans="1:8" x14ac:dyDescent="0.25">
      <c r="A4" s="127" t="s">
        <v>4</v>
      </c>
      <c r="B4" s="124">
        <v>12867829</v>
      </c>
      <c r="C4" s="124">
        <v>14415988</v>
      </c>
      <c r="D4" s="124">
        <v>5287298.8</v>
      </c>
      <c r="E4" s="124">
        <v>14415988</v>
      </c>
      <c r="F4" s="124">
        <v>5432570.9100000001</v>
      </c>
      <c r="G4" s="125">
        <v>102.7</v>
      </c>
      <c r="H4" s="125">
        <v>37.700000000000003</v>
      </c>
    </row>
    <row r="5" spans="1:8" x14ac:dyDescent="0.25">
      <c r="A5" s="128" t="s">
        <v>28</v>
      </c>
      <c r="B5" s="124">
        <v>12867829</v>
      </c>
      <c r="C5" s="124">
        <v>14415988</v>
      </c>
      <c r="D5" s="124">
        <v>5287298.8</v>
      </c>
      <c r="E5" s="124">
        <v>14415988</v>
      </c>
      <c r="F5" s="124">
        <v>5432570.9100000001</v>
      </c>
      <c r="G5" s="125">
        <v>102.7</v>
      </c>
      <c r="H5" s="125">
        <v>37.700000000000003</v>
      </c>
    </row>
    <row r="6" spans="1:8" x14ac:dyDescent="0.25">
      <c r="A6" s="139" t="s">
        <v>292</v>
      </c>
      <c r="B6" s="140">
        <v>11225245</v>
      </c>
      <c r="C6" s="140">
        <v>14019419</v>
      </c>
      <c r="D6" s="140">
        <v>4618705.8199999984</v>
      </c>
      <c r="E6" s="140">
        <v>13876519</v>
      </c>
      <c r="F6" s="140">
        <v>5222110.3899999987</v>
      </c>
      <c r="G6" s="138">
        <v>113.1</v>
      </c>
      <c r="H6" s="138">
        <v>37.6</v>
      </c>
    </row>
    <row r="7" spans="1:8" x14ac:dyDescent="0.25">
      <c r="A7" s="141" t="s">
        <v>150</v>
      </c>
      <c r="B7" s="142">
        <v>9851059</v>
      </c>
      <c r="C7" s="142">
        <v>12910221</v>
      </c>
      <c r="D7" s="142">
        <v>4347298.4499999983</v>
      </c>
      <c r="E7" s="142">
        <v>12767321</v>
      </c>
      <c r="F7" s="142">
        <v>4859667.9099999992</v>
      </c>
      <c r="G7" s="143">
        <v>111.8</v>
      </c>
      <c r="H7" s="143">
        <v>38.1</v>
      </c>
    </row>
    <row r="8" spans="1:8" x14ac:dyDescent="0.25">
      <c r="A8" s="129" t="s">
        <v>170</v>
      </c>
      <c r="B8" s="121">
        <v>8200997</v>
      </c>
      <c r="C8" s="121">
        <v>8519079</v>
      </c>
      <c r="D8" s="121">
        <v>3885260.58</v>
      </c>
      <c r="E8" s="121">
        <v>8519079</v>
      </c>
      <c r="F8" s="121">
        <v>4143432.3</v>
      </c>
      <c r="G8" s="122">
        <v>106.6</v>
      </c>
      <c r="H8" s="122">
        <v>48.6</v>
      </c>
    </row>
    <row r="9" spans="1:8" x14ac:dyDescent="0.25">
      <c r="A9" s="102" t="s">
        <v>178</v>
      </c>
      <c r="B9" s="67">
        <v>6871591</v>
      </c>
      <c r="C9" s="67">
        <v>7140488</v>
      </c>
      <c r="D9" s="67">
        <v>3250171.29</v>
      </c>
      <c r="E9" s="67">
        <v>7140488</v>
      </c>
      <c r="F9" s="67">
        <v>3445335.25</v>
      </c>
      <c r="G9" s="79">
        <v>106</v>
      </c>
      <c r="H9" s="79">
        <v>48.3</v>
      </c>
    </row>
    <row r="10" spans="1:8" x14ac:dyDescent="0.25">
      <c r="A10" s="103" t="s">
        <v>195</v>
      </c>
      <c r="B10" s="67">
        <v>6845046</v>
      </c>
      <c r="C10" s="67">
        <v>7113943</v>
      </c>
      <c r="D10" s="67">
        <v>3240322.85</v>
      </c>
      <c r="E10" s="67">
        <v>7113943</v>
      </c>
      <c r="F10" s="67">
        <v>3432433.36</v>
      </c>
      <c r="G10" s="79">
        <v>105.9</v>
      </c>
      <c r="H10" s="79">
        <v>48.2</v>
      </c>
    </row>
    <row r="11" spans="1:8" x14ac:dyDescent="0.25">
      <c r="A11" s="103" t="s">
        <v>196</v>
      </c>
      <c r="B11" s="67">
        <v>26545</v>
      </c>
      <c r="C11" s="67">
        <v>26545</v>
      </c>
      <c r="D11" s="67">
        <v>9848.44</v>
      </c>
      <c r="E11" s="67">
        <v>26545</v>
      </c>
      <c r="F11" s="67">
        <v>12901.89</v>
      </c>
      <c r="G11" s="79">
        <v>131</v>
      </c>
      <c r="H11" s="79">
        <v>48.6</v>
      </c>
    </row>
    <row r="12" spans="1:8" x14ac:dyDescent="0.25">
      <c r="A12" s="102" t="s">
        <v>179</v>
      </c>
      <c r="B12" s="67">
        <v>195594</v>
      </c>
      <c r="C12" s="67">
        <v>200411</v>
      </c>
      <c r="D12" s="67">
        <v>110345.51</v>
      </c>
      <c r="E12" s="67">
        <v>200411</v>
      </c>
      <c r="F12" s="67">
        <v>137411.94</v>
      </c>
      <c r="G12" s="79">
        <v>124.5</v>
      </c>
      <c r="H12" s="79">
        <v>68.599999999999994</v>
      </c>
    </row>
    <row r="13" spans="1:8" x14ac:dyDescent="0.25">
      <c r="A13" s="103" t="s">
        <v>197</v>
      </c>
      <c r="B13" s="67">
        <v>195594</v>
      </c>
      <c r="C13" s="67">
        <v>200411</v>
      </c>
      <c r="D13" s="67">
        <v>110345.51</v>
      </c>
      <c r="E13" s="67">
        <v>200411</v>
      </c>
      <c r="F13" s="67">
        <v>137411.94</v>
      </c>
      <c r="G13" s="79">
        <v>124.5</v>
      </c>
      <c r="H13" s="79">
        <v>68.599999999999994</v>
      </c>
    </row>
    <row r="14" spans="1:8" x14ac:dyDescent="0.25">
      <c r="A14" s="102" t="s">
        <v>180</v>
      </c>
      <c r="B14" s="67">
        <v>1133812</v>
      </c>
      <c r="C14" s="67">
        <v>1178180</v>
      </c>
      <c r="D14" s="67">
        <v>524743.78</v>
      </c>
      <c r="E14" s="67">
        <v>1178180</v>
      </c>
      <c r="F14" s="67">
        <v>560685.11</v>
      </c>
      <c r="G14" s="79">
        <v>106.8</v>
      </c>
      <c r="H14" s="79">
        <v>47.6</v>
      </c>
    </row>
    <row r="15" spans="1:8" x14ac:dyDescent="0.25">
      <c r="A15" s="103" t="s">
        <v>198</v>
      </c>
      <c r="B15" s="67">
        <v>1133812</v>
      </c>
      <c r="C15" s="67">
        <v>1178180</v>
      </c>
      <c r="D15" s="67">
        <v>524743.78</v>
      </c>
      <c r="E15" s="67">
        <v>1178180</v>
      </c>
      <c r="F15" s="67">
        <v>560685.11</v>
      </c>
      <c r="G15" s="79">
        <v>106.8</v>
      </c>
      <c r="H15" s="79">
        <v>47.6</v>
      </c>
    </row>
    <row r="19" spans="1:7" x14ac:dyDescent="0.25">
      <c r="A19" s="273" t="s">
        <v>2</v>
      </c>
      <c r="B19" s="274">
        <v>10546222.049999999</v>
      </c>
      <c r="C19" s="275">
        <v>14206886</v>
      </c>
      <c r="D19" s="274">
        <v>11045064</v>
      </c>
      <c r="E19" s="275">
        <v>10927859.940000003</v>
      </c>
      <c r="F19" s="274">
        <v>103.6</v>
      </c>
      <c r="G19" s="275">
        <v>77.7</v>
      </c>
    </row>
    <row r="20" spans="1:7" x14ac:dyDescent="0.25">
      <c r="A20" s="126" t="s">
        <v>120</v>
      </c>
      <c r="B20" s="276">
        <v>10546222.049999999</v>
      </c>
      <c r="C20" s="124">
        <v>14206886</v>
      </c>
      <c r="D20" s="276">
        <v>11045064</v>
      </c>
      <c r="E20" s="124">
        <v>10927859.940000003</v>
      </c>
      <c r="F20" s="276">
        <v>103.6</v>
      </c>
      <c r="G20" s="124">
        <v>77.7</v>
      </c>
    </row>
    <row r="21" spans="1:7" x14ac:dyDescent="0.25">
      <c r="A21" s="277" t="s">
        <v>123</v>
      </c>
      <c r="B21" s="278">
        <v>889581.37</v>
      </c>
      <c r="C21" s="279">
        <v>918207</v>
      </c>
      <c r="D21" s="278">
        <v>357798</v>
      </c>
      <c r="E21" s="279">
        <v>357716.99</v>
      </c>
      <c r="F21" s="278">
        <v>40.200000000000003</v>
      </c>
      <c r="G21" s="279">
        <v>39</v>
      </c>
    </row>
    <row r="22" spans="1:7" ht="24.75" x14ac:dyDescent="0.25">
      <c r="A22" s="280" t="s">
        <v>274</v>
      </c>
      <c r="B22" s="281">
        <v>889581.37</v>
      </c>
      <c r="C22" s="282">
        <v>918207</v>
      </c>
      <c r="D22" s="281">
        <v>357798</v>
      </c>
      <c r="E22" s="282">
        <v>357716.99</v>
      </c>
      <c r="F22" s="281">
        <v>40.200000000000003</v>
      </c>
      <c r="G22" s="282">
        <v>39</v>
      </c>
    </row>
    <row r="23" spans="1:7" x14ac:dyDescent="0.25">
      <c r="A23" s="283" t="s">
        <v>275</v>
      </c>
      <c r="B23" s="284">
        <v>889581.37</v>
      </c>
      <c r="C23" s="285">
        <v>918207</v>
      </c>
      <c r="D23" s="284">
        <v>357798</v>
      </c>
      <c r="E23" s="285">
        <v>357716.99</v>
      </c>
      <c r="F23" s="284">
        <v>40.200000000000003</v>
      </c>
      <c r="G23" s="285">
        <v>39</v>
      </c>
    </row>
    <row r="24" spans="1:7" x14ac:dyDescent="0.25">
      <c r="A24" s="258" t="s">
        <v>122</v>
      </c>
      <c r="B24" s="219">
        <v>199211.99999999988</v>
      </c>
      <c r="C24" s="121">
        <v>0</v>
      </c>
      <c r="D24" s="219">
        <v>0</v>
      </c>
      <c r="E24" s="121">
        <v>0</v>
      </c>
      <c r="F24" s="219">
        <v>0</v>
      </c>
      <c r="G24" s="121"/>
    </row>
    <row r="25" spans="1:7" x14ac:dyDescent="0.25">
      <c r="A25" s="286" t="s">
        <v>272</v>
      </c>
      <c r="B25" s="287">
        <v>199211.99999999988</v>
      </c>
      <c r="C25" s="288">
        <v>0</v>
      </c>
      <c r="D25" s="287">
        <v>0</v>
      </c>
      <c r="E25" s="288">
        <v>0</v>
      </c>
      <c r="F25" s="287">
        <v>0</v>
      </c>
      <c r="G25" s="288"/>
    </row>
    <row r="26" spans="1:7" x14ac:dyDescent="0.25">
      <c r="A26" s="203" t="s">
        <v>273</v>
      </c>
      <c r="B26" s="289">
        <v>199211.99999999988</v>
      </c>
      <c r="C26" s="67">
        <v>0</v>
      </c>
      <c r="D26" s="289">
        <v>0</v>
      </c>
      <c r="E26" s="67">
        <v>0</v>
      </c>
      <c r="F26" s="289">
        <v>0</v>
      </c>
      <c r="G26" s="67"/>
    </row>
    <row r="27" spans="1:7" x14ac:dyDescent="0.25">
      <c r="A27" s="277" t="s">
        <v>121</v>
      </c>
      <c r="B27" s="278">
        <v>9457428.6799999997</v>
      </c>
      <c r="C27" s="279">
        <v>13288679</v>
      </c>
      <c r="D27" s="278">
        <v>10687266</v>
      </c>
      <c r="E27" s="279">
        <v>10570142.950000003</v>
      </c>
      <c r="F27" s="278">
        <v>111.8</v>
      </c>
      <c r="G27" s="279">
        <v>80.400000000000006</v>
      </c>
    </row>
    <row r="28" spans="1:7" ht="24.75" x14ac:dyDescent="0.25">
      <c r="A28" s="290" t="s">
        <v>269</v>
      </c>
      <c r="B28" s="291">
        <v>9457428.6799999997</v>
      </c>
      <c r="C28" s="120">
        <v>13288679</v>
      </c>
      <c r="D28" s="291">
        <v>10687266</v>
      </c>
      <c r="E28" s="120">
        <v>10570142.950000003</v>
      </c>
      <c r="F28" s="291">
        <v>111.8</v>
      </c>
      <c r="G28" s="120">
        <v>80.400000000000006</v>
      </c>
    </row>
    <row r="29" spans="1:7" ht="24.75" x14ac:dyDescent="0.25">
      <c r="A29" s="283" t="s">
        <v>270</v>
      </c>
      <c r="B29" s="284">
        <v>9150717.3299999982</v>
      </c>
      <c r="C29" s="285">
        <v>10442910</v>
      </c>
      <c r="D29" s="284">
        <v>10151910</v>
      </c>
      <c r="E29" s="285">
        <v>10051116.500000004</v>
      </c>
      <c r="F29" s="284">
        <v>109.8</v>
      </c>
      <c r="G29" s="285">
        <v>97.2</v>
      </c>
    </row>
    <row r="30" spans="1:7" ht="36.75" x14ac:dyDescent="0.25">
      <c r="A30" s="203" t="s">
        <v>271</v>
      </c>
      <c r="B30" s="289">
        <v>306711.34999999998</v>
      </c>
      <c r="C30" s="67">
        <v>2845769</v>
      </c>
      <c r="D30" s="289">
        <v>535356</v>
      </c>
      <c r="E30" s="67">
        <v>519026.45000000007</v>
      </c>
      <c r="F30" s="289">
        <v>169.2</v>
      </c>
      <c r="G30" s="67">
        <v>18.8</v>
      </c>
    </row>
    <row r="31" spans="1:7" ht="15.75" thickBot="1" x14ac:dyDescent="0.3">
      <c r="A31" s="292" t="s">
        <v>264</v>
      </c>
      <c r="B31" s="293">
        <v>10546222.049999999</v>
      </c>
      <c r="C31" s="294">
        <v>14206886</v>
      </c>
      <c r="D31" s="293">
        <v>11045064</v>
      </c>
      <c r="E31" s="294">
        <v>10927859.940000003</v>
      </c>
      <c r="F31" s="293">
        <v>103.6</v>
      </c>
      <c r="G31" s="294">
        <v>77.7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61" workbookViewId="0">
      <selection activeCell="C85" sqref="C85"/>
    </sheetView>
  </sheetViews>
  <sheetFormatPr defaultRowHeight="15" x14ac:dyDescent="0.25"/>
  <cols>
    <col min="1" max="1" width="8.42578125" bestFit="1" customWidth="1"/>
    <col min="2" max="2" width="9.28515625" customWidth="1"/>
    <col min="3" max="3" width="80.42578125" bestFit="1" customWidth="1"/>
  </cols>
  <sheetData>
    <row r="1" spans="1:3" x14ac:dyDescent="0.25">
      <c r="A1" t="s">
        <v>0</v>
      </c>
      <c r="B1" t="s">
        <v>1</v>
      </c>
      <c r="C1" t="s">
        <v>167</v>
      </c>
    </row>
    <row r="2" spans="1:3" x14ac:dyDescent="0.25">
      <c r="A2">
        <v>3</v>
      </c>
      <c r="B2" t="s">
        <v>113</v>
      </c>
      <c r="C2" t="s">
        <v>135</v>
      </c>
    </row>
    <row r="3" spans="1:3" x14ac:dyDescent="0.25">
      <c r="A3">
        <v>4</v>
      </c>
      <c r="B3" t="s">
        <v>112</v>
      </c>
      <c r="C3" t="s">
        <v>168</v>
      </c>
    </row>
    <row r="4" spans="1:3" x14ac:dyDescent="0.25">
      <c r="A4">
        <v>5</v>
      </c>
      <c r="B4" t="s">
        <v>130</v>
      </c>
      <c r="C4" t="s">
        <v>141</v>
      </c>
    </row>
    <row r="5" spans="1:3" x14ac:dyDescent="0.25">
      <c r="A5">
        <v>7</v>
      </c>
      <c r="B5" t="s">
        <v>126</v>
      </c>
      <c r="C5" t="s">
        <v>127</v>
      </c>
    </row>
    <row r="6" spans="1:3" x14ac:dyDescent="0.25">
      <c r="A6">
        <v>8</v>
      </c>
      <c r="B6" t="s">
        <v>131</v>
      </c>
      <c r="C6" t="s">
        <v>138</v>
      </c>
    </row>
    <row r="7" spans="1:3" x14ac:dyDescent="0.25">
      <c r="A7">
        <v>9</v>
      </c>
      <c r="B7" t="s">
        <v>134</v>
      </c>
      <c r="C7" t="s">
        <v>169</v>
      </c>
    </row>
    <row r="8" spans="1:3" x14ac:dyDescent="0.25">
      <c r="A8">
        <v>31</v>
      </c>
      <c r="B8" t="s">
        <v>11</v>
      </c>
      <c r="C8" t="s">
        <v>170</v>
      </c>
    </row>
    <row r="9" spans="1:3" x14ac:dyDescent="0.25">
      <c r="A9">
        <v>32</v>
      </c>
      <c r="B9" t="s">
        <v>21</v>
      </c>
      <c r="C9" t="s">
        <v>136</v>
      </c>
    </row>
    <row r="10" spans="1:3" x14ac:dyDescent="0.25">
      <c r="A10">
        <v>34</v>
      </c>
      <c r="B10" t="s">
        <v>23</v>
      </c>
      <c r="C10" t="s">
        <v>171</v>
      </c>
    </row>
    <row r="11" spans="1:3" x14ac:dyDescent="0.25">
      <c r="A11">
        <v>37</v>
      </c>
      <c r="B11" t="s">
        <v>109</v>
      </c>
      <c r="C11" t="s">
        <v>172</v>
      </c>
    </row>
    <row r="12" spans="1:3" x14ac:dyDescent="0.25">
      <c r="A12">
        <v>41</v>
      </c>
      <c r="B12" t="s">
        <v>86</v>
      </c>
      <c r="C12" t="s">
        <v>173</v>
      </c>
    </row>
    <row r="13" spans="1:3" x14ac:dyDescent="0.25">
      <c r="A13">
        <v>42</v>
      </c>
      <c r="B13" t="s">
        <v>26</v>
      </c>
      <c r="C13" t="s">
        <v>174</v>
      </c>
    </row>
    <row r="14" spans="1:3" x14ac:dyDescent="0.25">
      <c r="A14">
        <v>45</v>
      </c>
      <c r="B14" t="s">
        <v>100</v>
      </c>
      <c r="C14" t="s">
        <v>175</v>
      </c>
    </row>
    <row r="15" spans="1:3" x14ac:dyDescent="0.25">
      <c r="A15">
        <v>51</v>
      </c>
      <c r="B15" t="s">
        <v>130</v>
      </c>
      <c r="C15" t="s">
        <v>142</v>
      </c>
    </row>
    <row r="16" spans="1:3" x14ac:dyDescent="0.25">
      <c r="A16">
        <v>71</v>
      </c>
      <c r="B16" t="s">
        <v>126</v>
      </c>
      <c r="C16" t="s">
        <v>176</v>
      </c>
    </row>
    <row r="17" spans="1:3" x14ac:dyDescent="0.25">
      <c r="A17">
        <v>81</v>
      </c>
      <c r="B17" t="s">
        <v>131</v>
      </c>
      <c r="C17" t="s">
        <v>139</v>
      </c>
    </row>
    <row r="18" spans="1:3" x14ac:dyDescent="0.25">
      <c r="A18">
        <v>92</v>
      </c>
      <c r="B18" t="s">
        <v>134</v>
      </c>
      <c r="C18" t="s">
        <v>177</v>
      </c>
    </row>
    <row r="19" spans="1:3" x14ac:dyDescent="0.25">
      <c r="A19">
        <v>311</v>
      </c>
      <c r="B19" t="s">
        <v>8</v>
      </c>
      <c r="C19" t="s">
        <v>178</v>
      </c>
    </row>
    <row r="20" spans="1:3" x14ac:dyDescent="0.25">
      <c r="A20">
        <v>312</v>
      </c>
      <c r="B20" t="s">
        <v>9</v>
      </c>
      <c r="C20" t="s">
        <v>179</v>
      </c>
    </row>
    <row r="21" spans="1:3" x14ac:dyDescent="0.25">
      <c r="A21">
        <v>313</v>
      </c>
      <c r="B21" t="s">
        <v>10</v>
      </c>
      <c r="C21" t="s">
        <v>180</v>
      </c>
    </row>
    <row r="22" spans="1:3" x14ac:dyDescent="0.25">
      <c r="A22">
        <v>321</v>
      </c>
      <c r="B22" t="s">
        <v>13</v>
      </c>
      <c r="C22" t="s">
        <v>181</v>
      </c>
    </row>
    <row r="23" spans="1:3" x14ac:dyDescent="0.25">
      <c r="A23">
        <v>322</v>
      </c>
      <c r="B23" t="s">
        <v>15</v>
      </c>
      <c r="C23" t="s">
        <v>182</v>
      </c>
    </row>
    <row r="24" spans="1:3" x14ac:dyDescent="0.25">
      <c r="A24">
        <v>323</v>
      </c>
      <c r="B24" t="s">
        <v>17</v>
      </c>
      <c r="C24" t="s">
        <v>137</v>
      </c>
    </row>
    <row r="25" spans="1:3" x14ac:dyDescent="0.25">
      <c r="A25">
        <v>324</v>
      </c>
      <c r="B25" t="s">
        <v>111</v>
      </c>
      <c r="C25" t="s">
        <v>183</v>
      </c>
    </row>
    <row r="26" spans="1:3" x14ac:dyDescent="0.25">
      <c r="A26">
        <v>329</v>
      </c>
      <c r="B26" t="s">
        <v>20</v>
      </c>
      <c r="C26" t="s">
        <v>184</v>
      </c>
    </row>
    <row r="27" spans="1:3" x14ac:dyDescent="0.25">
      <c r="A27">
        <v>342</v>
      </c>
      <c r="B27" t="s">
        <v>33</v>
      </c>
      <c r="C27" t="s">
        <v>185</v>
      </c>
    </row>
    <row r="28" spans="1:3" x14ac:dyDescent="0.25">
      <c r="A28">
        <v>343</v>
      </c>
      <c r="B28" t="s">
        <v>22</v>
      </c>
      <c r="C28" t="s">
        <v>186</v>
      </c>
    </row>
    <row r="29" spans="1:3" x14ac:dyDescent="0.25">
      <c r="A29">
        <v>372</v>
      </c>
      <c r="B29" t="s">
        <v>24</v>
      </c>
      <c r="C29" t="s">
        <v>187</v>
      </c>
    </row>
    <row r="30" spans="1:3" x14ac:dyDescent="0.25">
      <c r="A30">
        <v>412</v>
      </c>
      <c r="B30" t="s">
        <v>32</v>
      </c>
      <c r="C30" t="s">
        <v>188</v>
      </c>
    </row>
    <row r="31" spans="1:3" x14ac:dyDescent="0.25">
      <c r="A31">
        <v>422</v>
      </c>
      <c r="B31" t="s">
        <v>25</v>
      </c>
      <c r="C31" t="s">
        <v>189</v>
      </c>
    </row>
    <row r="32" spans="1:3" x14ac:dyDescent="0.25">
      <c r="A32">
        <v>423</v>
      </c>
      <c r="B32" t="s">
        <v>27</v>
      </c>
      <c r="C32" t="s">
        <v>190</v>
      </c>
    </row>
    <row r="33" spans="1:3" x14ac:dyDescent="0.25">
      <c r="A33">
        <v>451</v>
      </c>
      <c r="B33" t="s">
        <v>69</v>
      </c>
      <c r="C33" t="s">
        <v>191</v>
      </c>
    </row>
    <row r="34" spans="1:3" x14ac:dyDescent="0.25">
      <c r="A34">
        <v>452</v>
      </c>
      <c r="B34" t="s">
        <v>87</v>
      </c>
      <c r="C34" t="s">
        <v>192</v>
      </c>
    </row>
    <row r="35" spans="1:3" x14ac:dyDescent="0.25">
      <c r="A35">
        <v>511</v>
      </c>
      <c r="B35" t="s">
        <v>130</v>
      </c>
      <c r="C35" t="s">
        <v>143</v>
      </c>
    </row>
    <row r="36" spans="1:3" x14ac:dyDescent="0.25">
      <c r="A36">
        <v>711</v>
      </c>
      <c r="B36" t="s">
        <v>126</v>
      </c>
      <c r="C36" t="s">
        <v>193</v>
      </c>
    </row>
    <row r="37" spans="1:3" x14ac:dyDescent="0.25">
      <c r="A37">
        <v>811</v>
      </c>
      <c r="B37" t="s">
        <v>131</v>
      </c>
      <c r="C37" t="s">
        <v>140</v>
      </c>
    </row>
    <row r="38" spans="1:3" x14ac:dyDescent="0.25">
      <c r="A38">
        <v>921</v>
      </c>
      <c r="B38" t="s">
        <v>134</v>
      </c>
      <c r="C38" t="s">
        <v>194</v>
      </c>
    </row>
    <row r="39" spans="1:3" x14ac:dyDescent="0.25">
      <c r="A39">
        <v>3111</v>
      </c>
      <c r="B39" t="s">
        <v>7</v>
      </c>
      <c r="C39" t="s">
        <v>195</v>
      </c>
    </row>
    <row r="40" spans="1:3" x14ac:dyDescent="0.25">
      <c r="A40">
        <v>3113</v>
      </c>
      <c r="B40" t="s">
        <v>29</v>
      </c>
      <c r="C40" t="s">
        <v>196</v>
      </c>
    </row>
    <row r="41" spans="1:3" x14ac:dyDescent="0.25">
      <c r="A41">
        <v>3121</v>
      </c>
      <c r="B41" t="s">
        <v>9</v>
      </c>
      <c r="C41" t="s">
        <v>197</v>
      </c>
    </row>
    <row r="42" spans="1:3" x14ac:dyDescent="0.25">
      <c r="A42">
        <v>3132</v>
      </c>
      <c r="B42" t="s">
        <v>73</v>
      </c>
      <c r="C42" t="s">
        <v>198</v>
      </c>
    </row>
    <row r="43" spans="1:3" x14ac:dyDescent="0.25">
      <c r="A43">
        <v>3211</v>
      </c>
      <c r="B43" t="s">
        <v>42</v>
      </c>
      <c r="C43" t="s">
        <v>199</v>
      </c>
    </row>
    <row r="44" spans="1:3" x14ac:dyDescent="0.25">
      <c r="A44">
        <v>3212</v>
      </c>
      <c r="B44" t="s">
        <v>102</v>
      </c>
      <c r="C44" t="s">
        <v>200</v>
      </c>
    </row>
    <row r="45" spans="1:3" x14ac:dyDescent="0.25">
      <c r="A45">
        <v>3213</v>
      </c>
      <c r="B45" t="s">
        <v>43</v>
      </c>
      <c r="C45" t="s">
        <v>201</v>
      </c>
    </row>
    <row r="46" spans="1:3" x14ac:dyDescent="0.25">
      <c r="A46">
        <v>3214</v>
      </c>
      <c r="B46" t="s">
        <v>44</v>
      </c>
      <c r="C46" t="s">
        <v>202</v>
      </c>
    </row>
    <row r="47" spans="1:3" x14ac:dyDescent="0.25">
      <c r="A47">
        <v>3221</v>
      </c>
      <c r="B47" t="s">
        <v>103</v>
      </c>
      <c r="C47" t="s">
        <v>203</v>
      </c>
    </row>
    <row r="48" spans="1:3" x14ac:dyDescent="0.25">
      <c r="A48">
        <v>3222</v>
      </c>
      <c r="B48" t="s">
        <v>41</v>
      </c>
      <c r="C48" t="s">
        <v>204</v>
      </c>
    </row>
    <row r="49" spans="1:3" x14ac:dyDescent="0.25">
      <c r="A49">
        <v>3223</v>
      </c>
      <c r="B49" t="s">
        <v>45</v>
      </c>
      <c r="C49" t="s">
        <v>205</v>
      </c>
    </row>
    <row r="50" spans="1:3" x14ac:dyDescent="0.25">
      <c r="A50">
        <v>3224</v>
      </c>
      <c r="B50" t="s">
        <v>34</v>
      </c>
      <c r="C50" t="s">
        <v>206</v>
      </c>
    </row>
    <row r="51" spans="1:3" x14ac:dyDescent="0.25">
      <c r="A51">
        <v>3225</v>
      </c>
      <c r="B51" t="s">
        <v>46</v>
      </c>
      <c r="C51" t="s">
        <v>207</v>
      </c>
    </row>
    <row r="52" spans="1:3" x14ac:dyDescent="0.25">
      <c r="A52">
        <v>3227</v>
      </c>
      <c r="B52" t="s">
        <v>14</v>
      </c>
      <c r="C52" t="s">
        <v>208</v>
      </c>
    </row>
    <row r="53" spans="1:3" x14ac:dyDescent="0.25">
      <c r="A53">
        <v>3231</v>
      </c>
      <c r="B53" t="s">
        <v>47</v>
      </c>
      <c r="C53" t="s">
        <v>209</v>
      </c>
    </row>
    <row r="54" spans="1:3" x14ac:dyDescent="0.25">
      <c r="A54">
        <v>3232</v>
      </c>
      <c r="B54" t="s">
        <v>59</v>
      </c>
      <c r="C54" t="s">
        <v>210</v>
      </c>
    </row>
    <row r="55" spans="1:3" x14ac:dyDescent="0.25">
      <c r="A55">
        <v>3233</v>
      </c>
      <c r="B55" t="s">
        <v>48</v>
      </c>
      <c r="C55" t="s">
        <v>211</v>
      </c>
    </row>
    <row r="56" spans="1:3" x14ac:dyDescent="0.25">
      <c r="A56">
        <v>3234</v>
      </c>
      <c r="B56" t="s">
        <v>16</v>
      </c>
      <c r="C56" t="s">
        <v>212</v>
      </c>
    </row>
    <row r="57" spans="1:3" x14ac:dyDescent="0.25">
      <c r="A57">
        <v>3235</v>
      </c>
      <c r="B57" t="s">
        <v>49</v>
      </c>
      <c r="C57" t="s">
        <v>213</v>
      </c>
    </row>
    <row r="58" spans="1:3" x14ac:dyDescent="0.25">
      <c r="A58">
        <v>3236</v>
      </c>
      <c r="B58" t="s">
        <v>104</v>
      </c>
      <c r="C58" t="s">
        <v>214</v>
      </c>
    </row>
    <row r="59" spans="1:3" x14ac:dyDescent="0.25">
      <c r="A59">
        <v>3237</v>
      </c>
      <c r="B59" t="s">
        <v>50</v>
      </c>
      <c r="C59" t="s">
        <v>215</v>
      </c>
    </row>
    <row r="60" spans="1:3" x14ac:dyDescent="0.25">
      <c r="A60">
        <v>3238</v>
      </c>
      <c r="B60" t="s">
        <v>51</v>
      </c>
      <c r="C60" t="s">
        <v>216</v>
      </c>
    </row>
    <row r="61" spans="1:3" x14ac:dyDescent="0.25">
      <c r="A61">
        <v>3239</v>
      </c>
      <c r="B61" t="s">
        <v>52</v>
      </c>
      <c r="C61" t="s">
        <v>217</v>
      </c>
    </row>
    <row r="62" spans="1:3" x14ac:dyDescent="0.25">
      <c r="A62">
        <v>3241</v>
      </c>
      <c r="B62" t="s">
        <v>111</v>
      </c>
      <c r="C62" t="s">
        <v>218</v>
      </c>
    </row>
    <row r="63" spans="1:3" x14ac:dyDescent="0.25">
      <c r="A63">
        <v>3291</v>
      </c>
      <c r="B63" t="s">
        <v>105</v>
      </c>
      <c r="C63" t="s">
        <v>219</v>
      </c>
    </row>
    <row r="64" spans="1:3" x14ac:dyDescent="0.25">
      <c r="A64">
        <v>3292</v>
      </c>
      <c r="B64" t="s">
        <v>18</v>
      </c>
      <c r="C64" t="s">
        <v>220</v>
      </c>
    </row>
    <row r="65" spans="1:3" x14ac:dyDescent="0.25">
      <c r="A65">
        <v>3293</v>
      </c>
      <c r="B65" t="s">
        <v>19</v>
      </c>
      <c r="C65" t="s">
        <v>221</v>
      </c>
    </row>
    <row r="66" spans="1:3" x14ac:dyDescent="0.25">
      <c r="A66">
        <v>3294</v>
      </c>
      <c r="B66" t="s">
        <v>106</v>
      </c>
      <c r="C66" t="s">
        <v>222</v>
      </c>
    </row>
    <row r="67" spans="1:3" x14ac:dyDescent="0.25">
      <c r="A67">
        <v>3295</v>
      </c>
      <c r="B67" t="s">
        <v>53</v>
      </c>
      <c r="C67" t="s">
        <v>223</v>
      </c>
    </row>
    <row r="68" spans="1:3" x14ac:dyDescent="0.25">
      <c r="A68">
        <v>3299</v>
      </c>
      <c r="B68" t="s">
        <v>54</v>
      </c>
      <c r="C68" t="s">
        <v>224</v>
      </c>
    </row>
    <row r="69" spans="1:3" x14ac:dyDescent="0.25">
      <c r="A69">
        <v>3423</v>
      </c>
      <c r="B69" t="s">
        <v>65</v>
      </c>
      <c r="C69" t="s">
        <v>225</v>
      </c>
    </row>
    <row r="70" spans="1:3" x14ac:dyDescent="0.25">
      <c r="A70">
        <v>3431</v>
      </c>
      <c r="B70" t="s">
        <v>55</v>
      </c>
      <c r="C70" t="s">
        <v>226</v>
      </c>
    </row>
    <row r="71" spans="1:3" x14ac:dyDescent="0.25">
      <c r="A71">
        <v>3432</v>
      </c>
      <c r="B71" t="s">
        <v>107</v>
      </c>
      <c r="C71" t="s">
        <v>227</v>
      </c>
    </row>
    <row r="72" spans="1:3" x14ac:dyDescent="0.25">
      <c r="A72">
        <v>3721</v>
      </c>
      <c r="B72" t="s">
        <v>108</v>
      </c>
      <c r="C72" t="s">
        <v>228</v>
      </c>
    </row>
    <row r="73" spans="1:3" x14ac:dyDescent="0.25">
      <c r="A73">
        <v>4123</v>
      </c>
      <c r="B73" t="s">
        <v>61</v>
      </c>
      <c r="C73" t="s">
        <v>229</v>
      </c>
    </row>
    <row r="74" spans="1:3" x14ac:dyDescent="0.25">
      <c r="A74">
        <v>4221</v>
      </c>
      <c r="B74" t="s">
        <v>56</v>
      </c>
      <c r="C74" t="s">
        <v>230</v>
      </c>
    </row>
    <row r="75" spans="1:3" x14ac:dyDescent="0.25">
      <c r="A75">
        <v>4222</v>
      </c>
      <c r="B75" t="s">
        <v>57</v>
      </c>
      <c r="C75" t="s">
        <v>231</v>
      </c>
    </row>
    <row r="76" spans="1:3" x14ac:dyDescent="0.25">
      <c r="A76">
        <v>4223</v>
      </c>
      <c r="B76" t="s">
        <v>58</v>
      </c>
      <c r="C76" t="s">
        <v>232</v>
      </c>
    </row>
    <row r="77" spans="1:3" x14ac:dyDescent="0.25">
      <c r="A77">
        <v>4231</v>
      </c>
      <c r="B77" t="s">
        <v>66</v>
      </c>
      <c r="C77" t="s">
        <v>233</v>
      </c>
    </row>
    <row r="78" spans="1:3" x14ac:dyDescent="0.25">
      <c r="A78">
        <v>4511</v>
      </c>
      <c r="B78" t="s">
        <v>69</v>
      </c>
      <c r="C78" t="s">
        <v>234</v>
      </c>
    </row>
    <row r="79" spans="1:3" x14ac:dyDescent="0.25">
      <c r="A79">
        <v>4521</v>
      </c>
      <c r="B79" t="s">
        <v>87</v>
      </c>
      <c r="C79" t="s">
        <v>235</v>
      </c>
    </row>
    <row r="80" spans="1:3" x14ac:dyDescent="0.25">
      <c r="A80">
        <v>5111</v>
      </c>
      <c r="B80" t="s">
        <v>130</v>
      </c>
      <c r="C80" t="s">
        <v>236</v>
      </c>
    </row>
    <row r="81" spans="1:3" x14ac:dyDescent="0.25">
      <c r="A81">
        <v>7111</v>
      </c>
      <c r="B81" t="s">
        <v>126</v>
      </c>
      <c r="C81" t="s">
        <v>237</v>
      </c>
    </row>
    <row r="82" spans="1:3" x14ac:dyDescent="0.25">
      <c r="A82">
        <v>8111</v>
      </c>
      <c r="B82" t="s">
        <v>131</v>
      </c>
      <c r="C82" t="s">
        <v>238</v>
      </c>
    </row>
    <row r="83" spans="1:3" x14ac:dyDescent="0.25">
      <c r="A83">
        <v>9211</v>
      </c>
      <c r="B83" t="s">
        <v>132</v>
      </c>
      <c r="C83" t="s">
        <v>239</v>
      </c>
    </row>
    <row r="84" spans="1:3" x14ac:dyDescent="0.25">
      <c r="A84">
        <v>9212</v>
      </c>
      <c r="B84" t="s">
        <v>133</v>
      </c>
      <c r="C84" t="s">
        <v>240</v>
      </c>
    </row>
    <row r="85" spans="1:3" x14ac:dyDescent="0.25">
      <c r="A85">
        <v>98</v>
      </c>
      <c r="B85" t="s">
        <v>314</v>
      </c>
      <c r="C85" t="s">
        <v>314</v>
      </c>
    </row>
    <row r="86" spans="1:3" x14ac:dyDescent="0.25">
      <c r="A86">
        <v>988</v>
      </c>
      <c r="B86" t="s">
        <v>315</v>
      </c>
      <c r="C86" t="s">
        <v>315</v>
      </c>
    </row>
    <row r="87" spans="1:3" x14ac:dyDescent="0.25">
      <c r="A87">
        <v>9888</v>
      </c>
      <c r="B87" t="s">
        <v>316</v>
      </c>
      <c r="C87" t="s">
        <v>316</v>
      </c>
    </row>
    <row r="88" spans="1:3" x14ac:dyDescent="0.25">
      <c r="A88">
        <v>98888</v>
      </c>
      <c r="B88" t="s">
        <v>317</v>
      </c>
      <c r="C88" t="s">
        <v>317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showGridLines="0" view="pageBreakPreview" zoomScaleNormal="100" zoomScaleSheetLayoutView="100" workbookViewId="0">
      <pane xSplit="1" ySplit="12" topLeftCell="B98" activePane="bottomRight" state="frozen"/>
      <selection pane="topRight" activeCell="B1" sqref="B1"/>
      <selection pane="bottomLeft" activeCell="A12" sqref="A12"/>
      <selection pane="bottomRight" activeCell="A61" sqref="A61:G124"/>
    </sheetView>
  </sheetViews>
  <sheetFormatPr defaultColWidth="8.85546875" defaultRowHeight="12" x14ac:dyDescent="0.2"/>
  <cols>
    <col min="1" max="1" width="60.7109375" style="49" customWidth="1"/>
    <col min="2" max="2" width="13.7109375" style="67" customWidth="1"/>
    <col min="3" max="4" width="13.7109375" style="327" customWidth="1"/>
    <col min="5" max="5" width="13.7109375" style="67" customWidth="1"/>
    <col min="6" max="6" width="11.140625" style="67" customWidth="1"/>
    <col min="7" max="7" width="12.5703125" style="67" customWidth="1"/>
    <col min="8" max="8" width="13.7109375" style="49" customWidth="1"/>
    <col min="9" max="16384" width="8.85546875" style="49"/>
  </cols>
  <sheetData>
    <row r="1" spans="1:8" x14ac:dyDescent="0.2">
      <c r="A1" s="93" t="s">
        <v>311</v>
      </c>
      <c r="B1" s="93"/>
      <c r="C1" s="332"/>
      <c r="D1" s="332"/>
      <c r="E1" s="93"/>
      <c r="F1" s="97"/>
      <c r="G1" s="97"/>
      <c r="H1" s="64"/>
    </row>
    <row r="3" spans="1:8" x14ac:dyDescent="0.2">
      <c r="A3" s="93" t="s">
        <v>283</v>
      </c>
      <c r="B3" s="93"/>
      <c r="C3" s="332"/>
      <c r="D3" s="332"/>
      <c r="E3" s="93"/>
      <c r="F3" s="97"/>
      <c r="G3" s="97"/>
      <c r="H3" s="64"/>
    </row>
    <row r="4" spans="1:8" x14ac:dyDescent="0.2">
      <c r="A4" s="65"/>
      <c r="F4" s="65"/>
      <c r="G4" s="65"/>
      <c r="H4" s="60"/>
    </row>
    <row r="5" spans="1:8" x14ac:dyDescent="0.2">
      <c r="A5" s="93"/>
      <c r="B5" s="93"/>
      <c r="C5" s="332"/>
      <c r="D5" s="332"/>
      <c r="E5" s="93"/>
      <c r="F5" s="97"/>
      <c r="G5" s="97"/>
      <c r="H5" s="64"/>
    </row>
    <row r="6" spans="1:8" ht="96" hidden="1" x14ac:dyDescent="0.2">
      <c r="A6" s="65"/>
      <c r="B6" s="260" t="s">
        <v>342</v>
      </c>
      <c r="C6" s="333" t="s">
        <v>343</v>
      </c>
      <c r="D6" s="333" t="s">
        <v>344</v>
      </c>
      <c r="E6" s="260" t="s">
        <v>345</v>
      </c>
      <c r="F6" s="261" t="s">
        <v>350</v>
      </c>
      <c r="G6" s="261" t="s">
        <v>351</v>
      </c>
      <c r="H6" s="62"/>
    </row>
    <row r="7" spans="1:8" ht="36" x14ac:dyDescent="0.2">
      <c r="A7" s="164" t="s">
        <v>322</v>
      </c>
      <c r="B7" s="162" t="s">
        <v>329</v>
      </c>
      <c r="C7" s="334" t="s">
        <v>339</v>
      </c>
      <c r="D7" s="334" t="s">
        <v>327</v>
      </c>
      <c r="E7" s="162" t="s">
        <v>340</v>
      </c>
      <c r="F7" s="162" t="s">
        <v>357</v>
      </c>
      <c r="G7" s="162" t="s">
        <v>357</v>
      </c>
    </row>
    <row r="8" spans="1:8" s="47" customFormat="1" x14ac:dyDescent="0.2">
      <c r="A8" s="164"/>
      <c r="B8" s="164" t="s">
        <v>299</v>
      </c>
      <c r="C8" s="335" t="s">
        <v>300</v>
      </c>
      <c r="D8" s="335" t="s">
        <v>301</v>
      </c>
      <c r="E8" s="164" t="s">
        <v>302</v>
      </c>
      <c r="F8" s="218" t="s">
        <v>304</v>
      </c>
      <c r="G8" s="218" t="s">
        <v>303</v>
      </c>
      <c r="H8" s="49"/>
    </row>
    <row r="9" spans="1:8" s="47" customFormat="1" hidden="1" x14ac:dyDescent="0.2">
      <c r="B9" s="66"/>
      <c r="C9" s="328"/>
      <c r="D9" s="328"/>
      <c r="E9" s="66"/>
      <c r="F9" s="66"/>
      <c r="G9" s="66"/>
      <c r="H9" s="49"/>
    </row>
    <row r="10" spans="1:8" s="47" customFormat="1" hidden="1" x14ac:dyDescent="0.2">
      <c r="B10" s="66"/>
      <c r="C10" s="328"/>
      <c r="D10" s="328"/>
      <c r="E10" s="66"/>
      <c r="F10" s="66"/>
      <c r="G10" s="66"/>
      <c r="H10" s="49"/>
    </row>
    <row r="11" spans="1:8" s="47" customFormat="1" hidden="1" x14ac:dyDescent="0.2">
      <c r="B11" s="66"/>
      <c r="C11" s="328"/>
      <c r="D11" s="328"/>
      <c r="E11" s="66"/>
      <c r="F11" s="66"/>
      <c r="G11" s="66"/>
      <c r="H11" s="49"/>
    </row>
    <row r="12" spans="1:8" s="61" customFormat="1" ht="52.9" hidden="1" customHeight="1" x14ac:dyDescent="0.2">
      <c r="A12" s="78" t="s">
        <v>165</v>
      </c>
      <c r="B12" s="357" t="s">
        <v>342</v>
      </c>
      <c r="C12" s="336" t="s">
        <v>343</v>
      </c>
      <c r="D12" s="336" t="s">
        <v>344</v>
      </c>
      <c r="E12" s="357" t="s">
        <v>345</v>
      </c>
      <c r="F12" s="259" t="s">
        <v>350</v>
      </c>
      <c r="G12" s="259" t="s">
        <v>364</v>
      </c>
      <c r="H12" s="49"/>
    </row>
    <row r="13" spans="1:8" x14ac:dyDescent="0.2">
      <c r="A13" s="298" t="s">
        <v>2</v>
      </c>
      <c r="B13" s="297">
        <v>10836049.139999999</v>
      </c>
      <c r="C13" s="337">
        <v>14309246.960000001</v>
      </c>
      <c r="D13" s="337">
        <v>11147424.960000001</v>
      </c>
      <c r="E13" s="297">
        <v>11030221.040000003</v>
      </c>
      <c r="F13" s="297">
        <v>101.79</v>
      </c>
      <c r="G13" s="297">
        <v>98.948600951156365</v>
      </c>
    </row>
    <row r="14" spans="1:8" x14ac:dyDescent="0.2">
      <c r="A14" s="295" t="s">
        <v>120</v>
      </c>
      <c r="B14" s="296">
        <v>10836049.139999999</v>
      </c>
      <c r="C14" s="338">
        <v>14309246.960000001</v>
      </c>
      <c r="D14" s="338">
        <v>11147424.960000001</v>
      </c>
      <c r="E14" s="296">
        <v>11030221.040000003</v>
      </c>
      <c r="F14" s="296">
        <v>101.79</v>
      </c>
      <c r="G14" s="296">
        <v>98.948600951156365</v>
      </c>
    </row>
    <row r="15" spans="1:8" x14ac:dyDescent="0.2">
      <c r="A15" s="258" t="s">
        <v>123</v>
      </c>
      <c r="B15" s="121">
        <v>889581.37</v>
      </c>
      <c r="C15" s="339">
        <v>918207</v>
      </c>
      <c r="D15" s="339">
        <v>357798</v>
      </c>
      <c r="E15" s="121">
        <v>357716.99</v>
      </c>
      <c r="F15" s="121">
        <v>40.21</v>
      </c>
      <c r="G15" s="121">
        <v>99.977358733139923</v>
      </c>
      <c r="H15" s="394"/>
    </row>
    <row r="16" spans="1:8" x14ac:dyDescent="0.2">
      <c r="A16" s="360" t="s">
        <v>274</v>
      </c>
      <c r="B16" s="358">
        <v>889581.37</v>
      </c>
      <c r="C16" s="363">
        <v>918207</v>
      </c>
      <c r="D16" s="363">
        <v>357798</v>
      </c>
      <c r="E16" s="358">
        <v>357716.99</v>
      </c>
      <c r="F16" s="358">
        <v>40.21</v>
      </c>
      <c r="G16" s="358">
        <v>99.977358733139923</v>
      </c>
    </row>
    <row r="17" spans="1:8" x14ac:dyDescent="0.2">
      <c r="A17" s="362" t="s">
        <v>275</v>
      </c>
      <c r="B17" s="358">
        <v>889581.37</v>
      </c>
      <c r="C17" s="363">
        <v>918207</v>
      </c>
      <c r="D17" s="363">
        <v>357798</v>
      </c>
      <c r="E17" s="358">
        <v>357716.99</v>
      </c>
      <c r="F17" s="358">
        <v>40.21</v>
      </c>
      <c r="G17" s="358">
        <v>99.977358733139923</v>
      </c>
    </row>
    <row r="18" spans="1:8" x14ac:dyDescent="0.2">
      <c r="A18" s="258" t="s">
        <v>122</v>
      </c>
      <c r="B18" s="121">
        <v>489039.08999999991</v>
      </c>
      <c r="C18" s="339">
        <v>102360.96000000001</v>
      </c>
      <c r="D18" s="339">
        <v>102360.96000000001</v>
      </c>
      <c r="E18" s="121">
        <v>102361.09999999999</v>
      </c>
      <c r="F18" s="121">
        <v>20.93</v>
      </c>
      <c r="G18" s="121">
        <v>100.0001367708939</v>
      </c>
      <c r="H18" s="394"/>
    </row>
    <row r="19" spans="1:8" x14ac:dyDescent="0.2">
      <c r="A19" s="361" t="s">
        <v>272</v>
      </c>
      <c r="B19" s="358">
        <v>489039.08999999991</v>
      </c>
      <c r="C19" s="363">
        <v>102360.96000000001</v>
      </c>
      <c r="D19" s="363">
        <v>102360.96000000001</v>
      </c>
      <c r="E19" s="358">
        <v>102361.09999999999</v>
      </c>
      <c r="F19" s="358">
        <v>20.93</v>
      </c>
      <c r="G19" s="358">
        <v>100.0001367708939</v>
      </c>
    </row>
    <row r="20" spans="1:8" x14ac:dyDescent="0.2">
      <c r="A20" s="362" t="s">
        <v>273</v>
      </c>
      <c r="B20" s="358">
        <v>489039.08999999991</v>
      </c>
      <c r="C20" s="363">
        <v>102360.96000000001</v>
      </c>
      <c r="D20" s="363">
        <v>102360.96000000001</v>
      </c>
      <c r="E20" s="358">
        <v>102361.09999999999</v>
      </c>
      <c r="F20" s="358">
        <v>20.93</v>
      </c>
      <c r="G20" s="358">
        <v>100.0001367708939</v>
      </c>
    </row>
    <row r="21" spans="1:8" x14ac:dyDescent="0.2">
      <c r="A21" s="258" t="s">
        <v>121</v>
      </c>
      <c r="B21" s="121">
        <v>9457428.6799999997</v>
      </c>
      <c r="C21" s="339">
        <v>13288679</v>
      </c>
      <c r="D21" s="339">
        <v>10687266</v>
      </c>
      <c r="E21" s="121">
        <v>10570142.950000003</v>
      </c>
      <c r="F21" s="121">
        <v>111.77</v>
      </c>
      <c r="G21" s="121">
        <v>98.904087818156711</v>
      </c>
    </row>
    <row r="22" spans="1:8" ht="24" x14ac:dyDescent="0.2">
      <c r="A22" s="360" t="s">
        <v>269</v>
      </c>
      <c r="B22" s="358">
        <v>9457428.6799999997</v>
      </c>
      <c r="C22" s="363">
        <v>13288679</v>
      </c>
      <c r="D22" s="363">
        <v>10687266</v>
      </c>
      <c r="E22" s="358">
        <v>10570142.950000003</v>
      </c>
      <c r="F22" s="358">
        <v>111.77</v>
      </c>
      <c r="G22" s="358">
        <v>98.904087818156711</v>
      </c>
    </row>
    <row r="23" spans="1:8" ht="24" x14ac:dyDescent="0.2">
      <c r="A23" s="362" t="s">
        <v>270</v>
      </c>
      <c r="B23" s="358">
        <v>9150717.3299999982</v>
      </c>
      <c r="C23" s="363">
        <v>10442910</v>
      </c>
      <c r="D23" s="363">
        <v>10151910</v>
      </c>
      <c r="E23" s="358">
        <v>10051116.500000004</v>
      </c>
      <c r="F23" s="358">
        <v>109.84</v>
      </c>
      <c r="G23" s="358">
        <v>99.007147423489812</v>
      </c>
    </row>
    <row r="24" spans="1:8" ht="24" x14ac:dyDescent="0.2">
      <c r="A24" s="362" t="s">
        <v>271</v>
      </c>
      <c r="B24" s="358">
        <v>306711.34999999998</v>
      </c>
      <c r="C24" s="363">
        <v>2845769</v>
      </c>
      <c r="D24" s="363">
        <v>535356</v>
      </c>
      <c r="E24" s="358">
        <v>519026.45000000007</v>
      </c>
      <c r="F24" s="358">
        <v>169.22</v>
      </c>
      <c r="G24" s="358">
        <v>96.949777344421292</v>
      </c>
    </row>
    <row r="25" spans="1:8" x14ac:dyDescent="0.2">
      <c r="A25" s="359" t="s">
        <v>264</v>
      </c>
      <c r="B25" s="358">
        <v>10836049.139999999</v>
      </c>
      <c r="C25" s="363">
        <v>14309246.960000001</v>
      </c>
      <c r="D25" s="363">
        <v>11147424.960000001</v>
      </c>
      <c r="E25" s="358">
        <v>11030221.040000003</v>
      </c>
      <c r="F25" s="358">
        <v>101.79</v>
      </c>
      <c r="G25" s="358">
        <v>98.948600951156365</v>
      </c>
    </row>
    <row r="26" spans="1:8" ht="15" x14ac:dyDescent="0.25">
      <c r="A26"/>
      <c r="B26" s="116"/>
      <c r="C26" s="326"/>
      <c r="D26" s="326"/>
      <c r="E26" s="116"/>
      <c r="F26" s="116"/>
      <c r="G26" s="116"/>
    </row>
    <row r="27" spans="1:8" ht="15" hidden="1" x14ac:dyDescent="0.25">
      <c r="A27"/>
      <c r="B27" s="116"/>
      <c r="C27" s="326"/>
      <c r="D27" s="326"/>
      <c r="E27" s="116"/>
      <c r="F27" s="116"/>
      <c r="G27" s="116"/>
    </row>
    <row r="28" spans="1:8" ht="15" hidden="1" x14ac:dyDescent="0.25">
      <c r="A28"/>
      <c r="B28" s="116"/>
      <c r="C28" s="326"/>
      <c r="D28" s="326"/>
      <c r="E28" s="116"/>
      <c r="F28" s="116"/>
      <c r="G28" s="116"/>
    </row>
    <row r="29" spans="1:8" ht="15" hidden="1" x14ac:dyDescent="0.25">
      <c r="A29"/>
      <c r="B29" s="116"/>
      <c r="C29" s="326"/>
      <c r="D29" s="326"/>
      <c r="E29" s="116"/>
      <c r="F29" s="116"/>
      <c r="G29" s="116"/>
    </row>
    <row r="30" spans="1:8" ht="15" hidden="1" x14ac:dyDescent="0.25">
      <c r="A30"/>
      <c r="B30" s="116"/>
      <c r="C30" s="326"/>
      <c r="D30" s="326"/>
      <c r="E30" s="116"/>
      <c r="F30" s="116"/>
      <c r="G30" s="116"/>
    </row>
    <row r="31" spans="1:8" ht="15" hidden="1" x14ac:dyDescent="0.25">
      <c r="A31"/>
      <c r="B31" s="116"/>
      <c r="C31" s="326"/>
      <c r="D31" s="326"/>
      <c r="E31" s="116"/>
      <c r="F31" s="116"/>
      <c r="G31" s="116"/>
    </row>
    <row r="32" spans="1:8" ht="15" hidden="1" x14ac:dyDescent="0.25">
      <c r="A32"/>
      <c r="B32" s="116"/>
      <c r="C32" s="326"/>
      <c r="D32" s="326"/>
      <c r="E32" s="116"/>
      <c r="F32" s="116"/>
      <c r="G32" s="116"/>
    </row>
    <row r="33" spans="1:7" ht="15" hidden="1" x14ac:dyDescent="0.25">
      <c r="A33"/>
      <c r="B33" s="116"/>
      <c r="C33" s="326"/>
      <c r="D33" s="326"/>
      <c r="E33" s="116"/>
      <c r="F33" s="116"/>
      <c r="G33" s="116"/>
    </row>
    <row r="34" spans="1:7" ht="15" hidden="1" x14ac:dyDescent="0.25">
      <c r="A34"/>
      <c r="B34" s="116"/>
      <c r="C34" s="326"/>
      <c r="D34" s="326"/>
      <c r="E34" s="116"/>
      <c r="F34" s="116"/>
      <c r="G34" s="116"/>
    </row>
    <row r="35" spans="1:7" ht="15" hidden="1" x14ac:dyDescent="0.25">
      <c r="A35"/>
      <c r="B35" s="116"/>
      <c r="C35" s="326"/>
      <c r="D35" s="326"/>
      <c r="E35" s="116"/>
      <c r="F35" s="116"/>
      <c r="G35" s="116"/>
    </row>
    <row r="36" spans="1:7" ht="15" hidden="1" x14ac:dyDescent="0.25">
      <c r="A36"/>
      <c r="B36" s="116"/>
      <c r="C36" s="326"/>
      <c r="D36" s="326"/>
      <c r="E36" s="116"/>
      <c r="F36" s="116"/>
      <c r="G36" s="116"/>
    </row>
    <row r="37" spans="1:7" ht="15" hidden="1" x14ac:dyDescent="0.25">
      <c r="A37"/>
      <c r="B37" s="116"/>
      <c r="C37" s="326"/>
      <c r="D37" s="326"/>
      <c r="E37" s="116"/>
      <c r="F37" s="116"/>
      <c r="G37" s="116"/>
    </row>
    <row r="38" spans="1:7" ht="15" hidden="1" x14ac:dyDescent="0.25">
      <c r="A38"/>
      <c r="B38" s="116"/>
      <c r="C38" s="326"/>
      <c r="D38" s="326"/>
      <c r="E38" s="116"/>
      <c r="F38" s="116"/>
      <c r="G38" s="116"/>
    </row>
    <row r="39" spans="1:7" ht="15" hidden="1" x14ac:dyDescent="0.25">
      <c r="A39"/>
      <c r="B39" s="116"/>
      <c r="C39" s="326"/>
      <c r="D39" s="326"/>
      <c r="E39" s="116"/>
      <c r="F39" s="116"/>
      <c r="G39" s="116"/>
    </row>
    <row r="40" spans="1:7" ht="15" hidden="1" x14ac:dyDescent="0.25">
      <c r="A40"/>
      <c r="B40" s="116"/>
      <c r="C40" s="326"/>
      <c r="D40" s="326"/>
      <c r="E40" s="116"/>
      <c r="F40" s="116"/>
      <c r="G40" s="116"/>
    </row>
    <row r="41" spans="1:7" ht="15" hidden="1" x14ac:dyDescent="0.25">
      <c r="A41"/>
      <c r="B41" s="116"/>
      <c r="C41" s="326"/>
      <c r="D41" s="326"/>
      <c r="E41" s="116"/>
      <c r="F41" s="116"/>
      <c r="G41" s="116"/>
    </row>
    <row r="42" spans="1:7" ht="15" hidden="1" x14ac:dyDescent="0.25">
      <c r="A42"/>
      <c r="B42" s="116"/>
      <c r="C42" s="326"/>
      <c r="D42" s="326"/>
      <c r="E42" s="116"/>
      <c r="F42" s="116"/>
      <c r="G42" s="116"/>
    </row>
    <row r="43" spans="1:7" ht="15" hidden="1" x14ac:dyDescent="0.25">
      <c r="A43"/>
      <c r="B43" s="116"/>
      <c r="C43" s="326"/>
      <c r="D43" s="326"/>
      <c r="E43" s="116"/>
      <c r="F43" s="116"/>
      <c r="G43" s="116"/>
    </row>
    <row r="44" spans="1:7" ht="15" hidden="1" x14ac:dyDescent="0.25">
      <c r="A44"/>
      <c r="B44" s="116"/>
      <c r="C44" s="326"/>
      <c r="D44" s="326"/>
      <c r="E44" s="116"/>
      <c r="F44" s="116"/>
      <c r="G44" s="116"/>
    </row>
    <row r="45" spans="1:7" ht="15" hidden="1" x14ac:dyDescent="0.25">
      <c r="A45"/>
      <c r="B45" s="116"/>
      <c r="C45" s="326"/>
      <c r="D45" s="326"/>
      <c r="E45" s="116"/>
      <c r="F45" s="116"/>
      <c r="G45" s="116"/>
    </row>
    <row r="46" spans="1:7" ht="15" hidden="1" x14ac:dyDescent="0.25">
      <c r="A46"/>
      <c r="B46" s="116"/>
      <c r="C46" s="326"/>
      <c r="D46" s="326"/>
      <c r="E46" s="116"/>
      <c r="F46" s="116"/>
      <c r="G46" s="116"/>
    </row>
    <row r="47" spans="1:7" ht="15" hidden="1" x14ac:dyDescent="0.25">
      <c r="A47"/>
      <c r="B47" s="116"/>
      <c r="C47" s="326"/>
      <c r="D47" s="326"/>
      <c r="E47" s="116"/>
      <c r="F47" s="116"/>
      <c r="G47" s="116"/>
    </row>
    <row r="48" spans="1:7" ht="15" hidden="1" x14ac:dyDescent="0.25">
      <c r="A48"/>
      <c r="B48" s="116"/>
      <c r="C48" s="326"/>
      <c r="D48" s="326"/>
      <c r="E48" s="116"/>
      <c r="F48" s="116"/>
      <c r="G48" s="116"/>
    </row>
    <row r="49" spans="1:7" ht="15" hidden="1" x14ac:dyDescent="0.25">
      <c r="A49"/>
      <c r="B49" s="116"/>
      <c r="C49" s="326"/>
      <c r="D49" s="326"/>
      <c r="E49" s="116"/>
      <c r="F49" s="116"/>
      <c r="G49" s="116"/>
    </row>
    <row r="50" spans="1:7" ht="15" hidden="1" x14ac:dyDescent="0.25">
      <c r="A50"/>
      <c r="B50" s="116"/>
      <c r="C50" s="326"/>
      <c r="D50" s="326"/>
      <c r="E50" s="116"/>
      <c r="F50" s="116"/>
      <c r="G50" s="116"/>
    </row>
    <row r="51" spans="1:7" ht="15" hidden="1" x14ac:dyDescent="0.25">
      <c r="A51"/>
      <c r="B51" s="116"/>
      <c r="C51" s="326"/>
      <c r="D51" s="326"/>
      <c r="E51" s="116"/>
      <c r="F51" s="116"/>
      <c r="G51" s="116"/>
    </row>
    <row r="52" spans="1:7" ht="15" hidden="1" x14ac:dyDescent="0.25">
      <c r="A52"/>
      <c r="B52" s="116"/>
      <c r="C52" s="326"/>
      <c r="D52" s="326"/>
      <c r="E52" s="116"/>
      <c r="F52" s="116"/>
      <c r="G52" s="116"/>
    </row>
    <row r="53" spans="1:7" ht="15" hidden="1" x14ac:dyDescent="0.25">
      <c r="A53"/>
      <c r="B53" s="116"/>
      <c r="C53" s="326"/>
      <c r="D53" s="326"/>
      <c r="E53" s="116"/>
      <c r="F53" s="116"/>
      <c r="G53" s="116"/>
    </row>
    <row r="54" spans="1:7" ht="15" hidden="1" x14ac:dyDescent="0.25">
      <c r="A54"/>
      <c r="B54" s="116"/>
      <c r="C54" s="326"/>
      <c r="D54" s="326"/>
      <c r="E54" s="116"/>
      <c r="F54" s="149"/>
      <c r="G54" s="149"/>
    </row>
    <row r="55" spans="1:7" ht="15" hidden="1" x14ac:dyDescent="0.25">
      <c r="A55"/>
      <c r="B55" s="116"/>
      <c r="C55" s="326"/>
      <c r="D55" s="326"/>
      <c r="E55" s="116"/>
      <c r="F55" s="149"/>
      <c r="G55" s="149"/>
    </row>
    <row r="56" spans="1:7" ht="15" hidden="1" x14ac:dyDescent="0.25">
      <c r="A56"/>
      <c r="B56" s="116"/>
      <c r="C56" s="326"/>
      <c r="D56" s="326"/>
      <c r="E56" s="116"/>
      <c r="F56" s="149"/>
      <c r="G56" s="149"/>
    </row>
    <row r="57" spans="1:7" ht="15" hidden="1" x14ac:dyDescent="0.25">
      <c r="A57"/>
      <c r="B57" s="116"/>
      <c r="C57" s="326"/>
      <c r="D57" s="326"/>
      <c r="E57" s="116"/>
      <c r="F57" s="149"/>
      <c r="G57" s="149"/>
    </row>
    <row r="58" spans="1:7" hidden="1" x14ac:dyDescent="0.2"/>
    <row r="59" spans="1:7" hidden="1" x14ac:dyDescent="0.2">
      <c r="A59" s="93"/>
      <c r="B59" s="93"/>
      <c r="C59" s="332"/>
      <c r="D59" s="332"/>
      <c r="E59" s="93"/>
      <c r="F59" s="97"/>
      <c r="G59" s="97"/>
    </row>
    <row r="60" spans="1:7" hidden="1" x14ac:dyDescent="0.2"/>
    <row r="61" spans="1:7" ht="36" x14ac:dyDescent="0.2">
      <c r="A61" s="164" t="s">
        <v>323</v>
      </c>
      <c r="B61" s="162" t="s">
        <v>329</v>
      </c>
      <c r="C61" s="334" t="s">
        <v>339</v>
      </c>
      <c r="D61" s="334" t="s">
        <v>327</v>
      </c>
      <c r="E61" s="162" t="s">
        <v>340</v>
      </c>
      <c r="F61" s="162" t="s">
        <v>357</v>
      </c>
      <c r="G61" s="162" t="s">
        <v>357</v>
      </c>
    </row>
    <row r="62" spans="1:7" x14ac:dyDescent="0.2">
      <c r="A62" s="164"/>
      <c r="B62" s="164" t="s">
        <v>299</v>
      </c>
      <c r="C62" s="335" t="s">
        <v>300</v>
      </c>
      <c r="D62" s="335" t="s">
        <v>301</v>
      </c>
      <c r="E62" s="164" t="s">
        <v>302</v>
      </c>
      <c r="F62" s="218" t="s">
        <v>304</v>
      </c>
      <c r="G62" s="218" t="s">
        <v>303</v>
      </c>
    </row>
    <row r="63" spans="1:7" hidden="1" x14ac:dyDescent="0.2">
      <c r="A63" s="68" t="s">
        <v>165</v>
      </c>
      <c r="B63" s="67" t="s">
        <v>342</v>
      </c>
      <c r="C63" s="327" t="s">
        <v>343</v>
      </c>
      <c r="D63" s="327" t="s">
        <v>344</v>
      </c>
      <c r="E63" s="67" t="s">
        <v>345</v>
      </c>
      <c r="F63" s="67" t="s">
        <v>350</v>
      </c>
      <c r="G63" s="67" t="s">
        <v>364</v>
      </c>
    </row>
    <row r="64" spans="1:7" x14ac:dyDescent="0.2">
      <c r="A64" s="298" t="s">
        <v>2</v>
      </c>
      <c r="B64" s="297">
        <v>11042707.229999999</v>
      </c>
      <c r="C64" s="337">
        <v>14406098</v>
      </c>
      <c r="D64" s="337">
        <v>11244276</v>
      </c>
      <c r="E64" s="297">
        <v>11062318.020000003</v>
      </c>
      <c r="F64" s="297">
        <v>100.18</v>
      </c>
      <c r="G64" s="297">
        <v>98.381772379119852</v>
      </c>
    </row>
    <row r="65" spans="1:8" x14ac:dyDescent="0.2">
      <c r="A65" s="295" t="s">
        <v>135</v>
      </c>
      <c r="B65" s="296">
        <v>9846414.5099999979</v>
      </c>
      <c r="C65" s="338">
        <v>10642122</v>
      </c>
      <c r="D65" s="338">
        <v>10351122</v>
      </c>
      <c r="E65" s="296">
        <v>10185574.580000004</v>
      </c>
      <c r="F65" s="296">
        <v>103.44</v>
      </c>
      <c r="G65" s="296">
        <v>98.400681394731933</v>
      </c>
    </row>
    <row r="66" spans="1:8" x14ac:dyDescent="0.2">
      <c r="A66" s="258" t="s">
        <v>170</v>
      </c>
      <c r="B66" s="121">
        <v>7965279.96</v>
      </c>
      <c r="C66" s="339">
        <v>8626379</v>
      </c>
      <c r="D66" s="339">
        <v>8547379</v>
      </c>
      <c r="E66" s="121">
        <v>8540934.7400000002</v>
      </c>
      <c r="F66" s="121">
        <v>107.23</v>
      </c>
      <c r="G66" s="121">
        <v>99.924605425827025</v>
      </c>
    </row>
    <row r="67" spans="1:8" x14ac:dyDescent="0.2">
      <c r="A67" s="360" t="s">
        <v>178</v>
      </c>
      <c r="B67" s="358">
        <v>6673155.71</v>
      </c>
      <c r="C67" s="363">
        <v>7140488</v>
      </c>
      <c r="D67" s="363">
        <v>7081488</v>
      </c>
      <c r="E67" s="358">
        <v>7077755.8399999999</v>
      </c>
      <c r="F67" s="358">
        <v>106.06</v>
      </c>
      <c r="G67" s="358">
        <v>99.947296952278947</v>
      </c>
    </row>
    <row r="68" spans="1:8" x14ac:dyDescent="0.2">
      <c r="A68" s="362" t="s">
        <v>195</v>
      </c>
      <c r="B68" s="358">
        <v>6646721.7599999998</v>
      </c>
      <c r="C68" s="363">
        <v>7113943</v>
      </c>
      <c r="D68" s="363">
        <v>7054943</v>
      </c>
      <c r="E68" s="358">
        <v>7054804.0499999998</v>
      </c>
      <c r="F68" s="358">
        <v>106.14</v>
      </c>
      <c r="G68" s="358">
        <v>99.998030458927872</v>
      </c>
    </row>
    <row r="69" spans="1:8" x14ac:dyDescent="0.2">
      <c r="A69" s="362" t="s">
        <v>196</v>
      </c>
      <c r="B69" s="358">
        <v>26433.95</v>
      </c>
      <c r="C69" s="363">
        <v>26545</v>
      </c>
      <c r="D69" s="363">
        <v>26545</v>
      </c>
      <c r="E69" s="358">
        <v>22951.79</v>
      </c>
      <c r="F69" s="358">
        <v>86.83</v>
      </c>
      <c r="G69" s="358">
        <v>86.463703145601812</v>
      </c>
    </row>
    <row r="70" spans="1:8" ht="15" x14ac:dyDescent="0.25">
      <c r="A70" s="360" t="s">
        <v>179</v>
      </c>
      <c r="B70" s="358">
        <v>213091</v>
      </c>
      <c r="C70" s="363">
        <v>307711</v>
      </c>
      <c r="D70" s="363">
        <v>307711</v>
      </c>
      <c r="E70" s="358">
        <v>310158.58</v>
      </c>
      <c r="F70" s="358">
        <v>145.55000000000001</v>
      </c>
      <c r="G70" s="358">
        <v>100.7954151785279</v>
      </c>
      <c r="H70"/>
    </row>
    <row r="71" spans="1:8" x14ac:dyDescent="0.2">
      <c r="A71" s="362" t="s">
        <v>197</v>
      </c>
      <c r="B71" s="358">
        <v>213091</v>
      </c>
      <c r="C71" s="363">
        <v>307711</v>
      </c>
      <c r="D71" s="363">
        <v>307711</v>
      </c>
      <c r="E71" s="358">
        <v>310158.58</v>
      </c>
      <c r="F71" s="358">
        <v>145.55000000000001</v>
      </c>
      <c r="G71" s="358">
        <v>100.7954151785279</v>
      </c>
    </row>
    <row r="72" spans="1:8" x14ac:dyDescent="0.2">
      <c r="A72" s="360" t="s">
        <v>180</v>
      </c>
      <c r="B72" s="358">
        <v>1079033.25</v>
      </c>
      <c r="C72" s="363">
        <v>1178180</v>
      </c>
      <c r="D72" s="363">
        <v>1158180</v>
      </c>
      <c r="E72" s="358">
        <v>1153020.32</v>
      </c>
      <c r="F72" s="358">
        <v>106.86</v>
      </c>
      <c r="G72" s="358">
        <v>99.554501027474146</v>
      </c>
    </row>
    <row r="73" spans="1:8" x14ac:dyDescent="0.2">
      <c r="A73" s="362" t="s">
        <v>198</v>
      </c>
      <c r="B73" s="358">
        <v>1079033.25</v>
      </c>
      <c r="C73" s="363">
        <v>1178180</v>
      </c>
      <c r="D73" s="363">
        <v>1158180</v>
      </c>
      <c r="E73" s="358">
        <v>1153020.32</v>
      </c>
      <c r="F73" s="358">
        <v>106.86</v>
      </c>
      <c r="G73" s="358">
        <v>99.554501027474146</v>
      </c>
    </row>
    <row r="74" spans="1:8" x14ac:dyDescent="0.2">
      <c r="A74" s="258" t="s">
        <v>136</v>
      </c>
      <c r="B74" s="121">
        <v>1877441.09</v>
      </c>
      <c r="C74" s="339">
        <v>1990713</v>
      </c>
      <c r="D74" s="339">
        <v>1778713</v>
      </c>
      <c r="E74" s="121">
        <v>1631430.6700000004</v>
      </c>
      <c r="F74" s="121">
        <v>86.9</v>
      </c>
      <c r="G74" s="121">
        <v>91.719724879730478</v>
      </c>
    </row>
    <row r="75" spans="1:8" x14ac:dyDescent="0.2">
      <c r="A75" s="360" t="s">
        <v>181</v>
      </c>
      <c r="B75" s="358">
        <v>354562.68</v>
      </c>
      <c r="C75" s="363">
        <v>408645</v>
      </c>
      <c r="D75" s="363">
        <v>359645</v>
      </c>
      <c r="E75" s="358">
        <v>323594.09000000003</v>
      </c>
      <c r="F75" s="358">
        <v>91.27</v>
      </c>
      <c r="G75" s="358">
        <v>89.975973529452659</v>
      </c>
    </row>
    <row r="76" spans="1:8" ht="15" x14ac:dyDescent="0.25">
      <c r="A76" s="362" t="s">
        <v>241</v>
      </c>
      <c r="B76" s="358">
        <v>166707.57</v>
      </c>
      <c r="C76" s="363">
        <v>182891</v>
      </c>
      <c r="D76" s="363">
        <v>157891</v>
      </c>
      <c r="E76" s="358">
        <v>131394.94</v>
      </c>
      <c r="F76" s="358">
        <v>78.819999999999993</v>
      </c>
      <c r="G76" s="358">
        <v>83.218764844101315</v>
      </c>
      <c r="H76"/>
    </row>
    <row r="77" spans="1:8" x14ac:dyDescent="0.2">
      <c r="A77" s="362" t="s">
        <v>200</v>
      </c>
      <c r="B77" s="358">
        <v>171874.82</v>
      </c>
      <c r="C77" s="363">
        <v>187665</v>
      </c>
      <c r="D77" s="363">
        <v>177665</v>
      </c>
      <c r="E77" s="358">
        <v>173039.23</v>
      </c>
      <c r="F77" s="358">
        <v>100.68</v>
      </c>
      <c r="G77" s="358">
        <v>97.396352686235332</v>
      </c>
    </row>
    <row r="78" spans="1:8" ht="15" x14ac:dyDescent="0.25">
      <c r="A78" s="362" t="s">
        <v>242</v>
      </c>
      <c r="B78" s="358">
        <v>15980.29</v>
      </c>
      <c r="C78" s="363">
        <v>38089</v>
      </c>
      <c r="D78" s="363">
        <v>24089</v>
      </c>
      <c r="E78" s="358">
        <v>19159.919999999998</v>
      </c>
      <c r="F78" s="358">
        <v>119.9</v>
      </c>
      <c r="G78" s="358">
        <v>79.538046411225039</v>
      </c>
      <c r="H78"/>
    </row>
    <row r="79" spans="1:8" ht="15" x14ac:dyDescent="0.25">
      <c r="A79" s="360" t="s">
        <v>182</v>
      </c>
      <c r="B79" s="358">
        <v>221822.18</v>
      </c>
      <c r="C79" s="363">
        <v>287640</v>
      </c>
      <c r="D79" s="363">
        <v>234640</v>
      </c>
      <c r="E79" s="358">
        <v>216094.24</v>
      </c>
      <c r="F79" s="358">
        <v>97.42</v>
      </c>
      <c r="G79" s="358">
        <v>92.096079099897707</v>
      </c>
      <c r="H79"/>
    </row>
    <row r="80" spans="1:8" x14ac:dyDescent="0.2">
      <c r="A80" s="362" t="s">
        <v>243</v>
      </c>
      <c r="B80" s="358">
        <v>43537.259999999995</v>
      </c>
      <c r="C80" s="363">
        <v>73707</v>
      </c>
      <c r="D80" s="363">
        <v>73707</v>
      </c>
      <c r="E80" s="358">
        <v>70159.520000000004</v>
      </c>
      <c r="F80" s="358">
        <v>161.15</v>
      </c>
      <c r="G80" s="358">
        <v>95.187051433378116</v>
      </c>
    </row>
    <row r="81" spans="1:8" ht="15" x14ac:dyDescent="0.25">
      <c r="A81" s="362" t="s">
        <v>244</v>
      </c>
      <c r="B81" s="358">
        <v>161250.29</v>
      </c>
      <c r="C81" s="363">
        <v>193020</v>
      </c>
      <c r="D81" s="363">
        <v>140020</v>
      </c>
      <c r="E81" s="358">
        <v>132477.20000000001</v>
      </c>
      <c r="F81" s="358">
        <v>82.16</v>
      </c>
      <c r="G81" s="358">
        <v>94.613055277817466</v>
      </c>
      <c r="H81"/>
    </row>
    <row r="82" spans="1:8" ht="15" x14ac:dyDescent="0.25">
      <c r="A82" s="362" t="s">
        <v>206</v>
      </c>
      <c r="B82" s="358">
        <v>426.68</v>
      </c>
      <c r="C82" s="363">
        <v>2654</v>
      </c>
      <c r="D82" s="363">
        <v>2654</v>
      </c>
      <c r="E82" s="358">
        <v>319.75</v>
      </c>
      <c r="F82" s="358">
        <v>74.94</v>
      </c>
      <c r="G82" s="358">
        <v>12.047852298417483</v>
      </c>
      <c r="H82"/>
    </row>
    <row r="83" spans="1:8" ht="15" x14ac:dyDescent="0.25">
      <c r="A83" s="362" t="s">
        <v>245</v>
      </c>
      <c r="B83" s="358">
        <v>15347.09</v>
      </c>
      <c r="C83" s="363">
        <v>14608</v>
      </c>
      <c r="D83" s="363">
        <v>14608</v>
      </c>
      <c r="E83" s="358">
        <v>10438.77</v>
      </c>
      <c r="F83" s="358">
        <v>68.02</v>
      </c>
      <c r="G83" s="358">
        <v>71.459268893756843</v>
      </c>
      <c r="H83"/>
    </row>
    <row r="84" spans="1:8" x14ac:dyDescent="0.2">
      <c r="A84" s="362" t="s">
        <v>208</v>
      </c>
      <c r="B84" s="358">
        <v>1260.8599999999999</v>
      </c>
      <c r="C84" s="363">
        <v>3651</v>
      </c>
      <c r="D84" s="363">
        <v>3651</v>
      </c>
      <c r="E84" s="358">
        <v>2699</v>
      </c>
      <c r="F84" s="358">
        <v>214.06</v>
      </c>
      <c r="G84" s="358">
        <v>73.924952067926597</v>
      </c>
    </row>
    <row r="85" spans="1:8" ht="15" x14ac:dyDescent="0.25">
      <c r="A85" s="360" t="s">
        <v>137</v>
      </c>
      <c r="B85" s="358">
        <v>1131708.2599999998</v>
      </c>
      <c r="C85" s="363">
        <v>1177308</v>
      </c>
      <c r="D85" s="363">
        <v>1069308</v>
      </c>
      <c r="E85" s="358">
        <v>988810.78000000026</v>
      </c>
      <c r="F85" s="358">
        <v>87.37</v>
      </c>
      <c r="G85" s="358">
        <v>92.472026768714002</v>
      </c>
      <c r="H85"/>
    </row>
    <row r="86" spans="1:8" x14ac:dyDescent="0.2">
      <c r="A86" s="362" t="s">
        <v>246</v>
      </c>
      <c r="B86" s="358">
        <v>66502.81</v>
      </c>
      <c r="C86" s="363">
        <v>122906</v>
      </c>
      <c r="D86" s="363">
        <v>113906</v>
      </c>
      <c r="E86" s="358">
        <v>100232.53</v>
      </c>
      <c r="F86" s="358">
        <v>150.72</v>
      </c>
      <c r="G86" s="358">
        <v>87.995829894825562</v>
      </c>
    </row>
    <row r="87" spans="1:8" x14ac:dyDescent="0.2">
      <c r="A87" s="362" t="s">
        <v>163</v>
      </c>
      <c r="B87" s="358">
        <v>193230.47999999998</v>
      </c>
      <c r="C87" s="363">
        <v>187524</v>
      </c>
      <c r="D87" s="363">
        <v>117524</v>
      </c>
      <c r="E87" s="358">
        <v>106598.72</v>
      </c>
      <c r="F87" s="358">
        <v>55.17</v>
      </c>
      <c r="G87" s="358">
        <v>90.703788162417879</v>
      </c>
    </row>
    <row r="88" spans="1:8" ht="15" x14ac:dyDescent="0.25">
      <c r="A88" s="362" t="s">
        <v>211</v>
      </c>
      <c r="B88" s="358">
        <v>21188.559999999998</v>
      </c>
      <c r="C88" s="363">
        <v>7964</v>
      </c>
      <c r="D88" s="363">
        <v>7964</v>
      </c>
      <c r="E88" s="358">
        <v>7294.57</v>
      </c>
      <c r="F88" s="358">
        <v>34.43</v>
      </c>
      <c r="G88" s="358">
        <v>91.594299347061764</v>
      </c>
      <c r="H88"/>
    </row>
    <row r="89" spans="1:8" x14ac:dyDescent="0.2">
      <c r="A89" s="362" t="s">
        <v>212</v>
      </c>
      <c r="B89" s="358">
        <v>42911.23</v>
      </c>
      <c r="C89" s="363">
        <v>53089</v>
      </c>
      <c r="D89" s="363">
        <v>53089</v>
      </c>
      <c r="E89" s="358">
        <v>52137.66</v>
      </c>
      <c r="F89" s="358">
        <v>121.5</v>
      </c>
      <c r="G89" s="358">
        <v>98.208028028405138</v>
      </c>
    </row>
    <row r="90" spans="1:8" ht="15" x14ac:dyDescent="0.25">
      <c r="A90" s="362" t="s">
        <v>151</v>
      </c>
      <c r="B90" s="358">
        <v>116698.23</v>
      </c>
      <c r="C90" s="363">
        <v>289911</v>
      </c>
      <c r="D90" s="363">
        <v>279911</v>
      </c>
      <c r="E90" s="358">
        <v>264970.57</v>
      </c>
      <c r="F90" s="358">
        <v>227.06</v>
      </c>
      <c r="G90" s="358">
        <v>94.662435559874396</v>
      </c>
      <c r="H90"/>
    </row>
    <row r="91" spans="1:8" ht="15" x14ac:dyDescent="0.25">
      <c r="A91" s="362" t="s">
        <v>214</v>
      </c>
      <c r="B91" s="358">
        <v>3095.1</v>
      </c>
      <c r="C91" s="363">
        <v>26651</v>
      </c>
      <c r="D91" s="363">
        <v>17651</v>
      </c>
      <c r="E91" s="358">
        <v>14871.29</v>
      </c>
      <c r="F91" s="358">
        <v>480.48</v>
      </c>
      <c r="G91" s="358">
        <v>84.251827091949465</v>
      </c>
      <c r="H91"/>
    </row>
    <row r="92" spans="1:8" ht="15" x14ac:dyDescent="0.25">
      <c r="A92" s="362" t="s">
        <v>247</v>
      </c>
      <c r="B92" s="358">
        <v>447647.94999999995</v>
      </c>
      <c r="C92" s="363">
        <v>66289</v>
      </c>
      <c r="D92" s="363">
        <v>56289</v>
      </c>
      <c r="E92" s="358">
        <v>36137.79</v>
      </c>
      <c r="F92" s="358">
        <v>8.07</v>
      </c>
      <c r="G92" s="358">
        <v>64.200447689601887</v>
      </c>
      <c r="H92"/>
    </row>
    <row r="93" spans="1:8" ht="15" x14ac:dyDescent="0.25">
      <c r="A93" s="362" t="s">
        <v>164</v>
      </c>
      <c r="B93" s="358">
        <v>79467.39</v>
      </c>
      <c r="C93" s="363">
        <v>237334</v>
      </c>
      <c r="D93" s="363">
        <v>237334</v>
      </c>
      <c r="E93" s="358">
        <v>223698.57</v>
      </c>
      <c r="F93" s="358">
        <v>281.5</v>
      </c>
      <c r="G93" s="358">
        <v>94.254750688902561</v>
      </c>
      <c r="H93"/>
    </row>
    <row r="94" spans="1:8" ht="15" x14ac:dyDescent="0.25">
      <c r="A94" s="362" t="s">
        <v>248</v>
      </c>
      <c r="B94" s="358">
        <v>160966.51</v>
      </c>
      <c r="C94" s="363">
        <v>185640</v>
      </c>
      <c r="D94" s="363">
        <v>185640</v>
      </c>
      <c r="E94" s="358">
        <v>182869.08</v>
      </c>
      <c r="F94" s="358">
        <v>113.61</v>
      </c>
      <c r="G94" s="358">
        <v>98.507369101486745</v>
      </c>
      <c r="H94"/>
    </row>
    <row r="95" spans="1:8" ht="15" x14ac:dyDescent="0.25">
      <c r="A95" s="360" t="s">
        <v>183</v>
      </c>
      <c r="B95" s="358">
        <v>105650.1</v>
      </c>
      <c r="C95" s="363"/>
      <c r="D95" s="363"/>
      <c r="E95" s="358"/>
      <c r="F95" s="358"/>
      <c r="G95" s="358"/>
      <c r="H95"/>
    </row>
    <row r="96" spans="1:8" ht="15" x14ac:dyDescent="0.25">
      <c r="A96" s="362" t="s">
        <v>218</v>
      </c>
      <c r="B96" s="358">
        <v>105650.1</v>
      </c>
      <c r="C96" s="363"/>
      <c r="D96" s="363"/>
      <c r="E96" s="358"/>
      <c r="F96" s="358"/>
      <c r="G96" s="358"/>
      <c r="H96"/>
    </row>
    <row r="97" spans="1:8" ht="15" x14ac:dyDescent="0.25">
      <c r="A97" s="360" t="s">
        <v>184</v>
      </c>
      <c r="B97" s="358">
        <v>63697.87</v>
      </c>
      <c r="C97" s="363">
        <v>117120</v>
      </c>
      <c r="D97" s="363">
        <v>115120</v>
      </c>
      <c r="E97" s="358">
        <v>102931.56</v>
      </c>
      <c r="F97" s="358">
        <v>161.59</v>
      </c>
      <c r="G97" s="358">
        <v>89.412404447533007</v>
      </c>
      <c r="H97"/>
    </row>
    <row r="98" spans="1:8" ht="24.75" x14ac:dyDescent="0.25">
      <c r="A98" s="362" t="s">
        <v>219</v>
      </c>
      <c r="B98" s="358">
        <v>15203.61</v>
      </c>
      <c r="C98" s="363">
        <v>19908</v>
      </c>
      <c r="D98" s="363">
        <v>19908</v>
      </c>
      <c r="E98" s="358">
        <v>19324.080000000002</v>
      </c>
      <c r="F98" s="358">
        <v>127.1</v>
      </c>
      <c r="G98" s="358">
        <v>97.066907775768541</v>
      </c>
      <c r="H98"/>
    </row>
    <row r="99" spans="1:8" ht="15" x14ac:dyDescent="0.25">
      <c r="A99" s="362" t="s">
        <v>220</v>
      </c>
      <c r="B99" s="358">
        <v>8049.9800000000005</v>
      </c>
      <c r="C99" s="363">
        <v>10618</v>
      </c>
      <c r="D99" s="363">
        <v>8618</v>
      </c>
      <c r="E99" s="358">
        <v>9654.2699999999986</v>
      </c>
      <c r="F99" s="358">
        <v>119.93</v>
      </c>
      <c r="G99" s="358">
        <v>112.02448363889532</v>
      </c>
      <c r="H99"/>
    </row>
    <row r="100" spans="1:8" ht="15" x14ac:dyDescent="0.25">
      <c r="A100" s="362" t="s">
        <v>221</v>
      </c>
      <c r="B100" s="358">
        <v>21942.26</v>
      </c>
      <c r="C100" s="363">
        <v>61600</v>
      </c>
      <c r="D100" s="363">
        <v>61600</v>
      </c>
      <c r="E100" s="358">
        <v>51594.43</v>
      </c>
      <c r="F100" s="358">
        <v>235.14</v>
      </c>
      <c r="G100" s="358">
        <v>83.757191558441562</v>
      </c>
      <c r="H100"/>
    </row>
    <row r="101" spans="1:8" ht="15" x14ac:dyDescent="0.25">
      <c r="A101" s="362" t="s">
        <v>222</v>
      </c>
      <c r="B101" s="358">
        <v>2528.67</v>
      </c>
      <c r="C101" s="363">
        <v>2655</v>
      </c>
      <c r="D101" s="363">
        <v>2655</v>
      </c>
      <c r="E101" s="358">
        <v>2791.73</v>
      </c>
      <c r="F101" s="358">
        <v>110.4</v>
      </c>
      <c r="G101" s="358">
        <v>105.14990583804142</v>
      </c>
      <c r="H101"/>
    </row>
    <row r="102" spans="1:8" ht="15" x14ac:dyDescent="0.25">
      <c r="A102" s="362" t="s">
        <v>249</v>
      </c>
      <c r="B102" s="358">
        <v>8056.59</v>
      </c>
      <c r="C102" s="363">
        <v>12376</v>
      </c>
      <c r="D102" s="363">
        <v>12376</v>
      </c>
      <c r="E102" s="358">
        <v>10419.08</v>
      </c>
      <c r="F102" s="358">
        <v>129.32</v>
      </c>
      <c r="G102" s="358">
        <v>84.187782805429862</v>
      </c>
      <c r="H102"/>
    </row>
    <row r="103" spans="1:8" ht="15" x14ac:dyDescent="0.25">
      <c r="A103" s="362" t="s">
        <v>250</v>
      </c>
      <c r="B103" s="358">
        <v>7916.76</v>
      </c>
      <c r="C103" s="363">
        <v>9963</v>
      </c>
      <c r="D103" s="363">
        <v>9963</v>
      </c>
      <c r="E103" s="358">
        <v>9147.9699999999993</v>
      </c>
      <c r="F103" s="358">
        <v>115.55</v>
      </c>
      <c r="G103" s="358">
        <v>91.819431898022671</v>
      </c>
      <c r="H103"/>
    </row>
    <row r="104" spans="1:8" ht="15" x14ac:dyDescent="0.25">
      <c r="A104" s="258" t="s">
        <v>171</v>
      </c>
      <c r="B104" s="121">
        <v>591.05999999999995</v>
      </c>
      <c r="C104" s="339">
        <v>14412</v>
      </c>
      <c r="D104" s="339">
        <v>14412</v>
      </c>
      <c r="E104" s="121">
        <v>10820.16</v>
      </c>
      <c r="F104" s="121">
        <v>1830.64</v>
      </c>
      <c r="G104" s="121">
        <v>75.077435470441301</v>
      </c>
      <c r="H104"/>
    </row>
    <row r="105" spans="1:8" ht="15" x14ac:dyDescent="0.25">
      <c r="A105" s="360" t="s">
        <v>185</v>
      </c>
      <c r="B105" s="358">
        <v>591.05999999999995</v>
      </c>
      <c r="C105" s="363">
        <v>14412</v>
      </c>
      <c r="D105" s="363">
        <v>14412</v>
      </c>
      <c r="E105" s="358">
        <v>10820.16</v>
      </c>
      <c r="F105" s="358">
        <v>1830.64</v>
      </c>
      <c r="G105" s="358">
        <v>75.077435470441301</v>
      </c>
      <c r="H105"/>
    </row>
    <row r="106" spans="1:8" ht="24.75" x14ac:dyDescent="0.25">
      <c r="A106" s="362" t="s">
        <v>254</v>
      </c>
      <c r="B106" s="358">
        <v>591.05999999999995</v>
      </c>
      <c r="C106" s="363">
        <v>14412</v>
      </c>
      <c r="D106" s="363">
        <v>14412</v>
      </c>
      <c r="E106" s="358">
        <v>10820.16</v>
      </c>
      <c r="F106" s="358">
        <v>1830.64</v>
      </c>
      <c r="G106" s="358">
        <v>75.077435470441301</v>
      </c>
      <c r="H106"/>
    </row>
    <row r="107" spans="1:8" ht="15" x14ac:dyDescent="0.25">
      <c r="A107" s="258" t="s">
        <v>172</v>
      </c>
      <c r="B107" s="121">
        <v>3102.4</v>
      </c>
      <c r="C107" s="339">
        <v>10618</v>
      </c>
      <c r="D107" s="339">
        <v>10618</v>
      </c>
      <c r="E107" s="121">
        <v>2389.0100000000002</v>
      </c>
      <c r="F107" s="121">
        <v>77.010000000000005</v>
      </c>
      <c r="G107" s="121">
        <v>22.499623281220572</v>
      </c>
      <c r="H107"/>
    </row>
    <row r="108" spans="1:8" ht="15" x14ac:dyDescent="0.25">
      <c r="A108" s="360" t="s">
        <v>187</v>
      </c>
      <c r="B108" s="358">
        <v>3102.4</v>
      </c>
      <c r="C108" s="363">
        <v>10618</v>
      </c>
      <c r="D108" s="363">
        <v>10618</v>
      </c>
      <c r="E108" s="358">
        <v>2389.0100000000002</v>
      </c>
      <c r="F108" s="358">
        <v>77.010000000000005</v>
      </c>
      <c r="G108" s="358">
        <v>22.499623281220572</v>
      </c>
      <c r="H108"/>
    </row>
    <row r="109" spans="1:8" ht="15" x14ac:dyDescent="0.25">
      <c r="A109" s="362" t="s">
        <v>228</v>
      </c>
      <c r="B109" s="358">
        <v>3102.4</v>
      </c>
      <c r="C109" s="363">
        <v>10618</v>
      </c>
      <c r="D109" s="363">
        <v>10618</v>
      </c>
      <c r="E109" s="358">
        <v>2389.0100000000002</v>
      </c>
      <c r="F109" s="358">
        <v>77.010000000000005</v>
      </c>
      <c r="G109" s="358">
        <v>22.499623281220572</v>
      </c>
      <c r="H109"/>
    </row>
    <row r="110" spans="1:8" ht="15" x14ac:dyDescent="0.25">
      <c r="A110" s="295" t="s">
        <v>168</v>
      </c>
      <c r="B110" s="296">
        <v>1196292.72</v>
      </c>
      <c r="C110" s="338">
        <v>3763976</v>
      </c>
      <c r="D110" s="338">
        <v>893154</v>
      </c>
      <c r="E110" s="296">
        <v>876743.44000000006</v>
      </c>
      <c r="F110" s="296">
        <v>73.290000000000006</v>
      </c>
      <c r="G110" s="296">
        <v>98.162628169386252</v>
      </c>
      <c r="H110"/>
    </row>
    <row r="111" spans="1:8" ht="15" x14ac:dyDescent="0.25">
      <c r="A111" s="258" t="s">
        <v>173</v>
      </c>
      <c r="B111" s="121">
        <v>5474.82</v>
      </c>
      <c r="C111" s="339">
        <v>550</v>
      </c>
      <c r="D111" s="339">
        <v>550</v>
      </c>
      <c r="E111" s="121">
        <v>550</v>
      </c>
      <c r="F111" s="121">
        <v>10.050000000000001</v>
      </c>
      <c r="G111" s="121">
        <v>100</v>
      </c>
      <c r="H111"/>
    </row>
    <row r="112" spans="1:8" ht="15" x14ac:dyDescent="0.25">
      <c r="A112" s="360" t="s">
        <v>188</v>
      </c>
      <c r="B112" s="358">
        <v>5474.82</v>
      </c>
      <c r="C112" s="363">
        <v>550</v>
      </c>
      <c r="D112" s="363">
        <v>550</v>
      </c>
      <c r="E112" s="358">
        <v>550</v>
      </c>
      <c r="F112" s="358">
        <v>10.050000000000001</v>
      </c>
      <c r="G112" s="358">
        <v>100</v>
      </c>
      <c r="H112"/>
    </row>
    <row r="113" spans="1:8" ht="15" x14ac:dyDescent="0.25">
      <c r="A113" s="362" t="s">
        <v>263</v>
      </c>
      <c r="B113" s="358">
        <v>5474.82</v>
      </c>
      <c r="C113" s="363">
        <v>550</v>
      </c>
      <c r="D113" s="363">
        <v>550</v>
      </c>
      <c r="E113" s="358">
        <v>550</v>
      </c>
      <c r="F113" s="358">
        <v>10.050000000000001</v>
      </c>
      <c r="G113" s="358">
        <v>100</v>
      </c>
      <c r="H113"/>
    </row>
    <row r="114" spans="1:8" ht="15" x14ac:dyDescent="0.25">
      <c r="A114" s="258" t="s">
        <v>174</v>
      </c>
      <c r="B114" s="121">
        <v>88593.56</v>
      </c>
      <c r="C114" s="339">
        <v>176951</v>
      </c>
      <c r="D114" s="339">
        <v>171951</v>
      </c>
      <c r="E114" s="121">
        <v>156980.17000000001</v>
      </c>
      <c r="F114" s="121">
        <v>177.19</v>
      </c>
      <c r="G114" s="121">
        <v>91.293548743537414</v>
      </c>
      <c r="H114"/>
    </row>
    <row r="115" spans="1:8" ht="15" x14ac:dyDescent="0.25">
      <c r="A115" s="360" t="s">
        <v>189</v>
      </c>
      <c r="B115" s="358">
        <v>58675.040000000001</v>
      </c>
      <c r="C115" s="363">
        <v>60640</v>
      </c>
      <c r="D115" s="363">
        <v>55640</v>
      </c>
      <c r="E115" s="358">
        <v>52650.18</v>
      </c>
      <c r="F115" s="358">
        <v>89.73</v>
      </c>
      <c r="G115" s="358">
        <v>94.626491732566492</v>
      </c>
      <c r="H115"/>
    </row>
    <row r="116" spans="1:8" ht="15" x14ac:dyDescent="0.25">
      <c r="A116" s="362" t="s">
        <v>251</v>
      </c>
      <c r="B116" s="358">
        <v>45934.57</v>
      </c>
      <c r="C116" s="363">
        <v>32259</v>
      </c>
      <c r="D116" s="363">
        <v>27259</v>
      </c>
      <c r="E116" s="358">
        <v>19853.41</v>
      </c>
      <c r="F116" s="358">
        <v>43.22</v>
      </c>
      <c r="G116" s="358">
        <v>72.832495689497051</v>
      </c>
      <c r="H116"/>
    </row>
    <row r="117" spans="1:8" ht="15" x14ac:dyDescent="0.25">
      <c r="A117" s="362" t="s">
        <v>256</v>
      </c>
      <c r="B117" s="358">
        <v>4147.8</v>
      </c>
      <c r="C117" s="363">
        <v>6636</v>
      </c>
      <c r="D117" s="363">
        <v>6636</v>
      </c>
      <c r="E117" s="358">
        <v>6311.5</v>
      </c>
      <c r="F117" s="358">
        <v>152.16999999999999</v>
      </c>
      <c r="G117" s="358">
        <v>95.11000602772755</v>
      </c>
      <c r="H117"/>
    </row>
    <row r="118" spans="1:8" ht="15" x14ac:dyDescent="0.25">
      <c r="A118" s="362" t="s">
        <v>232</v>
      </c>
      <c r="B118" s="358">
        <v>8592.67</v>
      </c>
      <c r="C118" s="363">
        <v>21745</v>
      </c>
      <c r="D118" s="363">
        <v>21745</v>
      </c>
      <c r="E118" s="358">
        <v>26485.27</v>
      </c>
      <c r="F118" s="358">
        <v>308.23</v>
      </c>
      <c r="G118" s="358">
        <v>121.79935617383306</v>
      </c>
      <c r="H118"/>
    </row>
    <row r="119" spans="1:8" ht="15" x14ac:dyDescent="0.25">
      <c r="A119" s="360" t="s">
        <v>190</v>
      </c>
      <c r="B119" s="358">
        <v>29918.52</v>
      </c>
      <c r="C119" s="363">
        <v>116311</v>
      </c>
      <c r="D119" s="363">
        <v>116311</v>
      </c>
      <c r="E119" s="358">
        <v>104329.99</v>
      </c>
      <c r="F119" s="358">
        <v>348.71</v>
      </c>
      <c r="G119" s="358">
        <v>89.699160010661075</v>
      </c>
      <c r="H119"/>
    </row>
    <row r="120" spans="1:8" ht="15" x14ac:dyDescent="0.25">
      <c r="A120" s="362" t="s">
        <v>255</v>
      </c>
      <c r="B120" s="358">
        <v>29918.52</v>
      </c>
      <c r="C120" s="363">
        <v>116311</v>
      </c>
      <c r="D120" s="363">
        <v>116311</v>
      </c>
      <c r="E120" s="358">
        <v>104329.99</v>
      </c>
      <c r="F120" s="358">
        <v>348.71</v>
      </c>
      <c r="G120" s="358">
        <v>89.699160010661075</v>
      </c>
      <c r="H120"/>
    </row>
    <row r="121" spans="1:8" ht="15" x14ac:dyDescent="0.25">
      <c r="A121" s="258" t="s">
        <v>175</v>
      </c>
      <c r="B121" s="121">
        <v>1102224.3400000001</v>
      </c>
      <c r="C121" s="339">
        <v>3586475</v>
      </c>
      <c r="D121" s="339">
        <v>720653</v>
      </c>
      <c r="E121" s="121">
        <v>719213.27</v>
      </c>
      <c r="F121" s="121">
        <v>65.25</v>
      </c>
      <c r="G121" s="121">
        <v>99.800218690548718</v>
      </c>
      <c r="H121"/>
    </row>
    <row r="122" spans="1:8" ht="15" x14ac:dyDescent="0.25">
      <c r="A122" s="360" t="s">
        <v>191</v>
      </c>
      <c r="B122" s="358">
        <v>1102224.3400000001</v>
      </c>
      <c r="C122" s="363">
        <v>3586475</v>
      </c>
      <c r="D122" s="363">
        <v>720653</v>
      </c>
      <c r="E122" s="358">
        <v>719213.27</v>
      </c>
      <c r="F122" s="358">
        <v>65.25</v>
      </c>
      <c r="G122" s="358">
        <v>99.800218690548718</v>
      </c>
      <c r="H122"/>
    </row>
    <row r="123" spans="1:8" ht="15" x14ac:dyDescent="0.25">
      <c r="A123" s="362" t="s">
        <v>234</v>
      </c>
      <c r="B123" s="358">
        <v>1102224.3400000001</v>
      </c>
      <c r="C123" s="363">
        <v>3586475</v>
      </c>
      <c r="D123" s="363">
        <v>720653</v>
      </c>
      <c r="E123" s="358">
        <v>719213.27</v>
      </c>
      <c r="F123" s="358">
        <v>65.25</v>
      </c>
      <c r="G123" s="358">
        <v>99.800218690548718</v>
      </c>
      <c r="H123"/>
    </row>
    <row r="124" spans="1:8" ht="15" x14ac:dyDescent="0.25">
      <c r="A124" s="359" t="s">
        <v>264</v>
      </c>
      <c r="B124" s="358">
        <v>11042707.229999999</v>
      </c>
      <c r="C124" s="363">
        <v>14406098</v>
      </c>
      <c r="D124" s="363">
        <v>11244276</v>
      </c>
      <c r="E124" s="358">
        <v>11062318.020000003</v>
      </c>
      <c r="F124" s="358">
        <v>100.18</v>
      </c>
      <c r="G124" s="358">
        <v>98.381772379119852</v>
      </c>
      <c r="H124"/>
    </row>
    <row r="125" spans="1:8" ht="15" x14ac:dyDescent="0.25">
      <c r="A125"/>
      <c r="B125"/>
      <c r="C125" s="326"/>
      <c r="D125" s="326"/>
      <c r="E125"/>
      <c r="F125"/>
      <c r="G125"/>
      <c r="H125"/>
    </row>
    <row r="126" spans="1:8" ht="15" x14ac:dyDescent="0.25">
      <c r="A126"/>
      <c r="B126"/>
      <c r="C126" s="326"/>
      <c r="D126" s="326"/>
      <c r="E126"/>
      <c r="F126"/>
      <c r="G126"/>
      <c r="H126"/>
    </row>
    <row r="127" spans="1:8" ht="15" x14ac:dyDescent="0.25">
      <c r="A127"/>
      <c r="B127"/>
      <c r="C127" s="326"/>
      <c r="D127" s="326"/>
      <c r="E127"/>
      <c r="F127"/>
      <c r="G127"/>
      <c r="H127"/>
    </row>
    <row r="128" spans="1:8" ht="15" x14ac:dyDescent="0.25">
      <c r="A128"/>
      <c r="B128"/>
      <c r="C128" s="326"/>
      <c r="D128" s="326"/>
      <c r="E128"/>
      <c r="F128"/>
      <c r="G128"/>
      <c r="H128"/>
    </row>
    <row r="129" spans="1:8" ht="15" x14ac:dyDescent="0.25">
      <c r="A129"/>
      <c r="B129"/>
      <c r="C129" s="326"/>
      <c r="D129" s="326"/>
      <c r="E129"/>
      <c r="F129"/>
      <c r="G129"/>
      <c r="H129"/>
    </row>
    <row r="130" spans="1:8" ht="15" x14ac:dyDescent="0.25">
      <c r="A130"/>
      <c r="B130"/>
      <c r="C130" s="326"/>
      <c r="D130" s="326"/>
      <c r="E130"/>
      <c r="F130"/>
      <c r="G130"/>
      <c r="H130"/>
    </row>
    <row r="131" spans="1:8" ht="15" x14ac:dyDescent="0.25">
      <c r="A131"/>
      <c r="B131"/>
      <c r="C131" s="326"/>
      <c r="D131" s="326"/>
      <c r="E131"/>
      <c r="F131"/>
      <c r="G131"/>
      <c r="H131"/>
    </row>
    <row r="132" spans="1:8" ht="15" x14ac:dyDescent="0.25">
      <c r="A132"/>
      <c r="B132" s="116"/>
      <c r="C132" s="326"/>
      <c r="D132" s="326"/>
      <c r="E132" s="116"/>
      <c r="F132" s="116"/>
      <c r="G132" s="116"/>
      <c r="H132"/>
    </row>
    <row r="133" spans="1:8" ht="15" x14ac:dyDescent="0.25">
      <c r="A133"/>
      <c r="B133" s="116"/>
      <c r="C133" s="326"/>
      <c r="D133" s="326"/>
      <c r="E133" s="116"/>
      <c r="F133" s="116"/>
      <c r="G133" s="116"/>
      <c r="H133"/>
    </row>
    <row r="134" spans="1:8" ht="15" x14ac:dyDescent="0.25">
      <c r="A134"/>
      <c r="B134" s="116"/>
      <c r="C134" s="326"/>
      <c r="D134" s="326"/>
      <c r="E134" s="116"/>
      <c r="F134" s="116"/>
      <c r="G134" s="116"/>
      <c r="H134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3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sqref="A1:G46"/>
    </sheetView>
  </sheetViews>
  <sheetFormatPr defaultColWidth="8.85546875" defaultRowHeight="12" x14ac:dyDescent="0.2"/>
  <cols>
    <col min="1" max="1" width="60.7109375" style="49" customWidth="1"/>
    <col min="2" max="2" width="13.7109375" style="67" customWidth="1"/>
    <col min="3" max="4" width="13.7109375" style="327" customWidth="1"/>
    <col min="5" max="5" width="13.7109375" style="67" customWidth="1"/>
    <col min="6" max="6" width="14" style="67" customWidth="1"/>
    <col min="7" max="7" width="11.5703125" style="67" customWidth="1"/>
    <col min="8" max="8" width="13.7109375" style="49" customWidth="1"/>
    <col min="9" max="16384" width="8.85546875" style="49"/>
  </cols>
  <sheetData>
    <row r="1" spans="1:9" x14ac:dyDescent="0.2">
      <c r="A1" s="93" t="s">
        <v>311</v>
      </c>
      <c r="B1" s="93"/>
      <c r="C1" s="332"/>
      <c r="D1" s="332"/>
      <c r="E1" s="93"/>
      <c r="F1" s="97"/>
      <c r="G1" s="97"/>
      <c r="H1" s="64"/>
    </row>
    <row r="3" spans="1:9" x14ac:dyDescent="0.2">
      <c r="A3" s="93" t="s">
        <v>284</v>
      </c>
      <c r="B3" s="93"/>
      <c r="C3" s="332"/>
      <c r="D3" s="332"/>
      <c r="E3" s="93"/>
      <c r="F3" s="97"/>
      <c r="G3" s="97"/>
      <c r="H3" s="64"/>
      <c r="I3" s="47"/>
    </row>
    <row r="4" spans="1:9" x14ac:dyDescent="0.2">
      <c r="A4" s="65"/>
      <c r="F4" s="65"/>
      <c r="G4" s="65"/>
      <c r="H4" s="60"/>
      <c r="I4" s="60"/>
    </row>
    <row r="5" spans="1:9" hidden="1" x14ac:dyDescent="0.2">
      <c r="A5" s="93"/>
      <c r="H5" s="64"/>
      <c r="I5" s="62"/>
    </row>
    <row r="6" spans="1:9" hidden="1" x14ac:dyDescent="0.2">
      <c r="A6" s="65"/>
      <c r="H6" s="62"/>
      <c r="I6" s="62"/>
    </row>
    <row r="7" spans="1:9" ht="36" x14ac:dyDescent="0.2">
      <c r="A7" s="164" t="s">
        <v>322</v>
      </c>
      <c r="B7" s="162" t="s">
        <v>329</v>
      </c>
      <c r="C7" s="334" t="s">
        <v>339</v>
      </c>
      <c r="D7" s="334" t="s">
        <v>327</v>
      </c>
      <c r="E7" s="162" t="s">
        <v>340</v>
      </c>
      <c r="F7" s="162" t="s">
        <v>357</v>
      </c>
      <c r="G7" s="162" t="s">
        <v>357</v>
      </c>
      <c r="I7" s="62"/>
    </row>
    <row r="8" spans="1:9" s="47" customFormat="1" x14ac:dyDescent="0.2">
      <c r="A8" s="237"/>
      <c r="B8" s="164" t="s">
        <v>299</v>
      </c>
      <c r="C8" s="335" t="s">
        <v>300</v>
      </c>
      <c r="D8" s="335" t="s">
        <v>301</v>
      </c>
      <c r="E8" s="164" t="s">
        <v>302</v>
      </c>
      <c r="F8" s="218" t="s">
        <v>304</v>
      </c>
      <c r="G8" s="218" t="s">
        <v>303</v>
      </c>
      <c r="H8" s="49"/>
      <c r="I8" s="62"/>
    </row>
    <row r="9" spans="1:9" s="47" customFormat="1" hidden="1" x14ac:dyDescent="0.2">
      <c r="B9" s="66"/>
      <c r="C9" s="328"/>
      <c r="D9" s="328"/>
      <c r="E9" s="66"/>
      <c r="F9" s="66"/>
      <c r="G9" s="66"/>
    </row>
    <row r="10" spans="1:9" s="47" customFormat="1" hidden="1" x14ac:dyDescent="0.2">
      <c r="B10" s="66"/>
      <c r="C10" s="328"/>
      <c r="D10" s="328"/>
      <c r="E10" s="66"/>
      <c r="F10" s="66"/>
      <c r="G10" s="66"/>
    </row>
    <row r="11" spans="1:9" s="47" customFormat="1" hidden="1" x14ac:dyDescent="0.2">
      <c r="B11" s="66"/>
      <c r="C11" s="328"/>
      <c r="D11" s="328"/>
      <c r="E11" s="66"/>
      <c r="F11" s="66"/>
      <c r="G11" s="66"/>
    </row>
    <row r="12" spans="1:9" s="61" customFormat="1" ht="29.25" hidden="1" customHeight="1" x14ac:dyDescent="0.25">
      <c r="A12" s="80" t="s">
        <v>165</v>
      </c>
      <c r="B12" s="67" t="s">
        <v>342</v>
      </c>
      <c r="C12" s="327" t="s">
        <v>343</v>
      </c>
      <c r="D12" s="327" t="s">
        <v>344</v>
      </c>
      <c r="E12" s="67" t="s">
        <v>345</v>
      </c>
      <c r="F12" s="67" t="s">
        <v>350</v>
      </c>
      <c r="G12" s="67" t="s">
        <v>364</v>
      </c>
      <c r="H12"/>
      <c r="I12"/>
    </row>
    <row r="13" spans="1:9" ht="15" x14ac:dyDescent="0.25">
      <c r="A13" s="69" t="s">
        <v>2</v>
      </c>
      <c r="B13" s="67">
        <v>10836049.139999999</v>
      </c>
      <c r="C13" s="327">
        <v>14309246.960000001</v>
      </c>
      <c r="D13" s="327">
        <v>11147424.960000001</v>
      </c>
      <c r="E13" s="67">
        <v>11030221.040000003</v>
      </c>
      <c r="F13" s="67">
        <v>101.79</v>
      </c>
      <c r="G13" s="67">
        <v>98.948600951156365</v>
      </c>
      <c r="H13"/>
      <c r="I13"/>
    </row>
    <row r="14" spans="1:9" ht="15" x14ac:dyDescent="0.25">
      <c r="A14" s="70" t="s">
        <v>145</v>
      </c>
      <c r="B14" s="67">
        <v>9457428.6799999997</v>
      </c>
      <c r="C14" s="327">
        <v>13288679</v>
      </c>
      <c r="D14" s="327">
        <v>10687266</v>
      </c>
      <c r="E14" s="67">
        <v>10570142.950000003</v>
      </c>
      <c r="F14" s="67">
        <v>111.77</v>
      </c>
      <c r="G14" s="67">
        <v>98.904087818156711</v>
      </c>
      <c r="H14"/>
      <c r="I14"/>
    </row>
    <row r="15" spans="1:9" ht="15" x14ac:dyDescent="0.25">
      <c r="A15" s="198" t="s">
        <v>150</v>
      </c>
      <c r="B15" s="67">
        <v>9457428.6799999997</v>
      </c>
      <c r="C15" s="327">
        <v>13288679</v>
      </c>
      <c r="D15" s="327">
        <v>10687266</v>
      </c>
      <c r="E15" s="67">
        <v>10570142.950000003</v>
      </c>
      <c r="F15" s="67">
        <v>111.77</v>
      </c>
      <c r="G15" s="67">
        <v>98.904087818156711</v>
      </c>
      <c r="H15"/>
      <c r="I15"/>
    </row>
    <row r="16" spans="1:9" ht="15" x14ac:dyDescent="0.25">
      <c r="A16" s="70" t="s">
        <v>146</v>
      </c>
      <c r="B16" s="67">
        <v>489039.08999999991</v>
      </c>
      <c r="C16" s="327">
        <v>102360.96000000001</v>
      </c>
      <c r="D16" s="327">
        <v>102360.96000000001</v>
      </c>
      <c r="E16" s="67">
        <v>102361.09999999999</v>
      </c>
      <c r="F16" s="67">
        <v>20.93</v>
      </c>
      <c r="G16" s="67">
        <v>100.0001367708939</v>
      </c>
      <c r="H16"/>
      <c r="I16"/>
    </row>
    <row r="17" spans="1:9" ht="15" x14ac:dyDescent="0.25">
      <c r="A17" s="198" t="s">
        <v>252</v>
      </c>
      <c r="B17" s="67">
        <v>489039.08999999991</v>
      </c>
      <c r="C17" s="327">
        <v>102360.96000000001</v>
      </c>
      <c r="D17" s="327">
        <v>102360.96000000001</v>
      </c>
      <c r="E17" s="67">
        <v>102361.09999999999</v>
      </c>
      <c r="F17" s="67">
        <v>20.93</v>
      </c>
      <c r="G17" s="67">
        <v>100.0001367708939</v>
      </c>
      <c r="H17"/>
      <c r="I17"/>
    </row>
    <row r="18" spans="1:9" ht="15" x14ac:dyDescent="0.25">
      <c r="A18" s="70" t="s">
        <v>147</v>
      </c>
      <c r="B18" s="67">
        <v>889581.37</v>
      </c>
      <c r="C18" s="327">
        <v>918207</v>
      </c>
      <c r="D18" s="327">
        <v>357798</v>
      </c>
      <c r="E18" s="67">
        <v>357716.99</v>
      </c>
      <c r="F18" s="67">
        <v>40.21</v>
      </c>
      <c r="G18" s="67">
        <v>99.977358733139923</v>
      </c>
      <c r="H18"/>
      <c r="I18"/>
    </row>
    <row r="19" spans="1:9" ht="15" x14ac:dyDescent="0.25">
      <c r="A19" s="198" t="s">
        <v>257</v>
      </c>
      <c r="B19" s="67">
        <v>889581.37</v>
      </c>
      <c r="C19" s="327">
        <v>918207</v>
      </c>
      <c r="D19" s="327">
        <v>357798</v>
      </c>
      <c r="E19" s="67">
        <v>357716.99</v>
      </c>
      <c r="F19" s="67">
        <v>40.21</v>
      </c>
      <c r="G19" s="67">
        <v>99.977358733139923</v>
      </c>
      <c r="H19"/>
      <c r="I19"/>
    </row>
    <row r="20" spans="1:9" ht="15" x14ac:dyDescent="0.25">
      <c r="A20" s="69" t="s">
        <v>264</v>
      </c>
      <c r="B20" s="67">
        <v>10836049.139999997</v>
      </c>
      <c r="C20" s="327">
        <v>14309246.960000001</v>
      </c>
      <c r="D20" s="327">
        <v>11147424.960000001</v>
      </c>
      <c r="E20" s="67">
        <v>11030221.040000005</v>
      </c>
      <c r="F20" s="67">
        <v>101.79</v>
      </c>
      <c r="G20" s="67">
        <v>98.948600951156379</v>
      </c>
      <c r="H20"/>
      <c r="I20"/>
    </row>
    <row r="21" spans="1:9" ht="21.75" customHeight="1" x14ac:dyDescent="0.25">
      <c r="A21"/>
      <c r="B21"/>
      <c r="C21"/>
      <c r="D21"/>
      <c r="E21"/>
      <c r="F21"/>
      <c r="G21"/>
      <c r="H21"/>
      <c r="I21"/>
    </row>
    <row r="22" spans="1:9" ht="15" hidden="1" x14ac:dyDescent="0.25">
      <c r="A22"/>
      <c r="B22"/>
      <c r="C22"/>
      <c r="D22"/>
      <c r="E22"/>
      <c r="F22"/>
      <c r="G22"/>
      <c r="H22"/>
      <c r="I22"/>
    </row>
    <row r="23" spans="1:9" ht="15" hidden="1" x14ac:dyDescent="0.25">
      <c r="A23"/>
      <c r="B23"/>
      <c r="C23" s="326"/>
      <c r="D23" s="326"/>
      <c r="E23"/>
      <c r="F23"/>
      <c r="G23"/>
      <c r="H23"/>
      <c r="I23"/>
    </row>
    <row r="24" spans="1:9" ht="15" hidden="1" x14ac:dyDescent="0.25">
      <c r="A24"/>
      <c r="B24"/>
      <c r="C24" s="326"/>
      <c r="D24" s="326"/>
      <c r="E24"/>
      <c r="F24"/>
      <c r="G24"/>
      <c r="H24"/>
      <c r="I24"/>
    </row>
    <row r="25" spans="1:9" ht="15" hidden="1" x14ac:dyDescent="0.25">
      <c r="A25"/>
      <c r="B25" s="116"/>
      <c r="C25" s="326"/>
      <c r="D25" s="326"/>
      <c r="E25" s="116"/>
      <c r="F25" s="116"/>
      <c r="G25" s="116"/>
      <c r="H25"/>
      <c r="I25"/>
    </row>
    <row r="26" spans="1:9" ht="15" hidden="1" x14ac:dyDescent="0.25">
      <c r="A26"/>
      <c r="B26" s="116"/>
      <c r="C26" s="326"/>
      <c r="D26" s="326"/>
      <c r="E26" s="116"/>
      <c r="F26" s="116"/>
      <c r="G26" s="116"/>
      <c r="H26"/>
      <c r="I26" s="62"/>
    </row>
    <row r="27" spans="1:9" ht="15" hidden="1" x14ac:dyDescent="0.25">
      <c r="A27"/>
      <c r="B27" s="116"/>
      <c r="C27" s="326"/>
      <c r="D27" s="326"/>
      <c r="E27" s="116"/>
      <c r="F27" s="116"/>
      <c r="G27" s="116"/>
      <c r="H27"/>
      <c r="I27" s="62"/>
    </row>
    <row r="28" spans="1:9" ht="6.6" hidden="1" customHeight="1" x14ac:dyDescent="0.25">
      <c r="A28"/>
      <c r="B28" s="116"/>
      <c r="C28" s="326"/>
      <c r="D28" s="326"/>
      <c r="E28" s="116"/>
      <c r="F28" s="149"/>
      <c r="G28" s="149"/>
      <c r="H28" s="63"/>
      <c r="I28" s="62"/>
    </row>
    <row r="29" spans="1:9" ht="10.9" hidden="1" customHeight="1" x14ac:dyDescent="0.25">
      <c r="A29"/>
      <c r="B29" s="116"/>
      <c r="C29" s="326"/>
      <c r="D29" s="326"/>
      <c r="E29" s="116"/>
      <c r="F29" s="149"/>
      <c r="G29" s="149"/>
      <c r="H29" s="63"/>
      <c r="I29" s="62"/>
    </row>
    <row r="30" spans="1:9" ht="15" hidden="1" x14ac:dyDescent="0.25">
      <c r="A30" s="94"/>
      <c r="B30" s="150"/>
      <c r="C30" s="340"/>
      <c r="D30" s="340"/>
      <c r="E30" s="150"/>
      <c r="F30" s="151"/>
      <c r="G30" s="151"/>
      <c r="H30" s="95"/>
      <c r="I30" s="62"/>
    </row>
    <row r="31" spans="1:9" hidden="1" x14ac:dyDescent="0.2"/>
    <row r="32" spans="1:9" ht="36" x14ac:dyDescent="0.2">
      <c r="A32" s="164" t="s">
        <v>323</v>
      </c>
      <c r="B32" s="162" t="s">
        <v>329</v>
      </c>
      <c r="C32" s="334" t="s">
        <v>339</v>
      </c>
      <c r="D32" s="334" t="s">
        <v>327</v>
      </c>
      <c r="E32" s="162" t="s">
        <v>340</v>
      </c>
      <c r="F32" s="162" t="s">
        <v>357</v>
      </c>
      <c r="G32" s="162" t="s">
        <v>357</v>
      </c>
    </row>
    <row r="33" spans="1:8" x14ac:dyDescent="0.2">
      <c r="A33" s="237"/>
      <c r="B33" s="164" t="s">
        <v>299</v>
      </c>
      <c r="C33" s="335" t="s">
        <v>300</v>
      </c>
      <c r="D33" s="335" t="s">
        <v>301</v>
      </c>
      <c r="E33" s="164" t="s">
        <v>302</v>
      </c>
      <c r="F33" s="218" t="s">
        <v>304</v>
      </c>
      <c r="G33" s="218" t="s">
        <v>303</v>
      </c>
    </row>
    <row r="34" spans="1:8" hidden="1" x14ac:dyDescent="0.2">
      <c r="A34" s="47"/>
      <c r="B34" s="66"/>
      <c r="C34" s="328"/>
      <c r="D34" s="328"/>
      <c r="E34" s="66"/>
      <c r="F34" s="66"/>
      <c r="G34" s="66"/>
      <c r="H34" s="47"/>
    </row>
    <row r="35" spans="1:8" hidden="1" x14ac:dyDescent="0.2"/>
    <row r="36" spans="1:8" ht="12.75" hidden="1" thickBot="1" x14ac:dyDescent="0.25">
      <c r="A36" s="80" t="s">
        <v>265</v>
      </c>
      <c r="B36" s="67" t="s" vm="1">
        <v>266</v>
      </c>
    </row>
    <row r="37" spans="1:8" ht="72.75" hidden="1" thickBot="1" x14ac:dyDescent="0.25">
      <c r="A37" s="134" t="s">
        <v>288</v>
      </c>
      <c r="B37" s="135" t="s">
        <v>261</v>
      </c>
      <c r="C37" s="341" t="s">
        <v>294</v>
      </c>
      <c r="D37" s="341" t="s">
        <v>295</v>
      </c>
      <c r="E37" s="135" t="s">
        <v>296</v>
      </c>
      <c r="F37" s="135" t="s">
        <v>293</v>
      </c>
      <c r="G37" s="135" t="s">
        <v>297</v>
      </c>
      <c r="H37" s="136" t="s">
        <v>298</v>
      </c>
    </row>
    <row r="38" spans="1:8" ht="14.25" hidden="1" customHeight="1" x14ac:dyDescent="0.25">
      <c r="A38" s="80" t="s">
        <v>165</v>
      </c>
      <c r="B38" s="67" t="s">
        <v>342</v>
      </c>
      <c r="C38" s="327" t="s">
        <v>343</v>
      </c>
      <c r="D38" s="327" t="s">
        <v>344</v>
      </c>
      <c r="E38" s="67" t="s">
        <v>345</v>
      </c>
      <c r="F38" s="67" t="s">
        <v>350</v>
      </c>
      <c r="G38" s="67" t="s">
        <v>364</v>
      </c>
      <c r="H38"/>
    </row>
    <row r="39" spans="1:8" ht="15" x14ac:dyDescent="0.25">
      <c r="A39" s="69" t="s">
        <v>2</v>
      </c>
      <c r="B39" s="67">
        <v>11042707.229999999</v>
      </c>
      <c r="C39" s="327">
        <v>14406098</v>
      </c>
      <c r="D39" s="327">
        <v>11244276</v>
      </c>
      <c r="E39" s="67">
        <v>11062318.020000003</v>
      </c>
      <c r="F39" s="67">
        <v>100.18</v>
      </c>
      <c r="G39" s="67">
        <v>98.381772379119852</v>
      </c>
      <c r="H39"/>
    </row>
    <row r="40" spans="1:8" ht="15" x14ac:dyDescent="0.25">
      <c r="A40" s="70" t="s">
        <v>145</v>
      </c>
      <c r="B40" s="67">
        <v>9457428.6799999978</v>
      </c>
      <c r="C40" s="327">
        <v>13288679</v>
      </c>
      <c r="D40" s="327">
        <v>10687266</v>
      </c>
      <c r="E40" s="67">
        <v>10570142.950000003</v>
      </c>
      <c r="F40" s="67">
        <v>111.77</v>
      </c>
      <c r="G40" s="67">
        <v>98.904087818156711</v>
      </c>
      <c r="H40"/>
    </row>
    <row r="41" spans="1:8" ht="15" x14ac:dyDescent="0.25">
      <c r="A41" s="198" t="s">
        <v>150</v>
      </c>
      <c r="B41" s="67">
        <v>9457428.6799999978</v>
      </c>
      <c r="C41" s="327">
        <v>13288679</v>
      </c>
      <c r="D41" s="327">
        <v>10687266</v>
      </c>
      <c r="E41" s="67">
        <v>10570142.950000003</v>
      </c>
      <c r="F41" s="67">
        <v>111.77</v>
      </c>
      <c r="G41" s="67">
        <v>98.904087818156711</v>
      </c>
      <c r="H41"/>
    </row>
    <row r="42" spans="1:8" ht="15" x14ac:dyDescent="0.25">
      <c r="A42" s="70" t="s">
        <v>146</v>
      </c>
      <c r="B42" s="67">
        <v>695697.17999999993</v>
      </c>
      <c r="C42" s="327">
        <v>199212</v>
      </c>
      <c r="D42" s="327">
        <v>199212</v>
      </c>
      <c r="E42" s="67">
        <v>134458.07999999999</v>
      </c>
      <c r="F42" s="67">
        <v>19.329999999999998</v>
      </c>
      <c r="G42" s="67">
        <v>67.494970182519126</v>
      </c>
      <c r="H42"/>
    </row>
    <row r="43" spans="1:8" ht="15" x14ac:dyDescent="0.25">
      <c r="A43" s="198" t="s">
        <v>252</v>
      </c>
      <c r="B43" s="67">
        <v>695697.17999999993</v>
      </c>
      <c r="C43" s="327">
        <v>199212</v>
      </c>
      <c r="D43" s="327">
        <v>199212</v>
      </c>
      <c r="E43" s="67">
        <v>134458.07999999999</v>
      </c>
      <c r="F43" s="67">
        <v>19.329999999999998</v>
      </c>
      <c r="G43" s="67">
        <v>67.494970182519126</v>
      </c>
      <c r="H43"/>
    </row>
    <row r="44" spans="1:8" ht="15" x14ac:dyDescent="0.25">
      <c r="A44" s="70" t="s">
        <v>147</v>
      </c>
      <c r="B44" s="67">
        <v>889581.37</v>
      </c>
      <c r="C44" s="327">
        <v>918207</v>
      </c>
      <c r="D44" s="327">
        <v>357798</v>
      </c>
      <c r="E44" s="67">
        <v>357716.99</v>
      </c>
      <c r="F44" s="67">
        <v>40.21</v>
      </c>
      <c r="G44" s="67">
        <v>99.977358733139923</v>
      </c>
      <c r="H44"/>
    </row>
    <row r="45" spans="1:8" ht="15" x14ac:dyDescent="0.25">
      <c r="A45" s="198" t="s">
        <v>257</v>
      </c>
      <c r="B45" s="67">
        <v>889581.37</v>
      </c>
      <c r="C45" s="327">
        <v>918207</v>
      </c>
      <c r="D45" s="327">
        <v>357798</v>
      </c>
      <c r="E45" s="67">
        <v>357716.99</v>
      </c>
      <c r="F45" s="67">
        <v>40.21</v>
      </c>
      <c r="G45" s="67">
        <v>99.977358733139923</v>
      </c>
      <c r="H45"/>
    </row>
    <row r="46" spans="1:8" ht="15" x14ac:dyDescent="0.25">
      <c r="A46" s="69" t="s">
        <v>264</v>
      </c>
      <c r="B46" s="67">
        <v>11042707.229999999</v>
      </c>
      <c r="C46" s="327">
        <v>14406098</v>
      </c>
      <c r="D46" s="327">
        <v>11244276</v>
      </c>
      <c r="E46" s="67">
        <v>11062318.020000003</v>
      </c>
      <c r="F46" s="67">
        <v>100.18</v>
      </c>
      <c r="G46" s="67">
        <v>98.381772379119852</v>
      </c>
      <c r="H46"/>
    </row>
    <row r="47" spans="1:8" ht="15" x14ac:dyDescent="0.25">
      <c r="A47"/>
      <c r="B47"/>
      <c r="C47" s="326"/>
      <c r="D47" s="326"/>
      <c r="E47"/>
      <c r="F47"/>
      <c r="G47"/>
      <c r="H47"/>
    </row>
    <row r="48" spans="1:8" ht="15" x14ac:dyDescent="0.25">
      <c r="A48"/>
      <c r="B48"/>
      <c r="C48" s="326"/>
      <c r="D48" s="326"/>
      <c r="E48"/>
      <c r="F48"/>
      <c r="G48"/>
      <c r="H48"/>
    </row>
    <row r="49" spans="1:8" ht="15" x14ac:dyDescent="0.25">
      <c r="A49"/>
      <c r="B49" s="116"/>
      <c r="C49" s="326"/>
      <c r="D49" s="326"/>
      <c r="E49" s="116"/>
      <c r="F49" s="116"/>
      <c r="G49" s="116"/>
      <c r="H49"/>
    </row>
    <row r="50" spans="1:8" ht="15" x14ac:dyDescent="0.25">
      <c r="A50"/>
      <c r="B50" s="116"/>
      <c r="C50" s="326"/>
      <c r="D50" s="326"/>
      <c r="E50" s="116"/>
      <c r="F50" s="116"/>
      <c r="G50" s="116"/>
      <c r="H50"/>
    </row>
    <row r="51" spans="1:8" ht="15" x14ac:dyDescent="0.25">
      <c r="A51"/>
      <c r="B51" s="116"/>
      <c r="C51" s="326"/>
      <c r="D51" s="326"/>
      <c r="E51" s="116"/>
      <c r="F51" s="116"/>
      <c r="G51" s="116"/>
      <c r="H51"/>
    </row>
    <row r="52" spans="1:8" ht="15" x14ac:dyDescent="0.25">
      <c r="A52"/>
      <c r="B52" s="116"/>
      <c r="C52" s="326"/>
      <c r="D52" s="326"/>
      <c r="E52" s="116"/>
      <c r="F52" s="116"/>
      <c r="G52" s="116"/>
      <c r="H52"/>
    </row>
    <row r="53" spans="1:8" ht="15" x14ac:dyDescent="0.25">
      <c r="A53"/>
      <c r="B53" s="116"/>
      <c r="C53" s="326"/>
      <c r="D53" s="326"/>
      <c r="E53" s="116"/>
      <c r="F53" s="116"/>
      <c r="G53" s="116"/>
      <c r="H53"/>
    </row>
    <row r="54" spans="1:8" ht="15" x14ac:dyDescent="0.25">
      <c r="A54"/>
      <c r="B54" s="116"/>
      <c r="C54" s="326"/>
      <c r="D54" s="326"/>
      <c r="E54" s="116"/>
      <c r="F54" s="116"/>
      <c r="G54" s="116"/>
      <c r="H54"/>
    </row>
    <row r="55" spans="1:8" ht="15" x14ac:dyDescent="0.25">
      <c r="A55"/>
      <c r="B55" s="116"/>
      <c r="C55" s="326"/>
      <c r="D55" s="326"/>
      <c r="E55" s="116"/>
      <c r="F55" s="116"/>
      <c r="G55" s="116"/>
      <c r="H55"/>
    </row>
    <row r="56" spans="1:8" ht="15" x14ac:dyDescent="0.25">
      <c r="A56"/>
      <c r="B56" s="116"/>
      <c r="C56" s="326"/>
      <c r="D56" s="326"/>
      <c r="E56" s="116"/>
      <c r="F56" s="116"/>
      <c r="G56" s="116"/>
      <c r="H56"/>
    </row>
    <row r="57" spans="1:8" ht="15" x14ac:dyDescent="0.25">
      <c r="A57"/>
      <c r="B57" s="116"/>
      <c r="C57" s="326"/>
      <c r="D57" s="326"/>
      <c r="E57" s="116"/>
      <c r="F57" s="116"/>
      <c r="G57" s="116"/>
      <c r="H57"/>
    </row>
    <row r="58" spans="1:8" ht="15" x14ac:dyDescent="0.25">
      <c r="A58"/>
      <c r="B58" s="116"/>
      <c r="C58" s="326"/>
      <c r="D58" s="326"/>
      <c r="E58" s="116"/>
      <c r="F58" s="116"/>
      <c r="G58" s="116"/>
      <c r="H58"/>
    </row>
    <row r="59" spans="1:8" ht="15" x14ac:dyDescent="0.25">
      <c r="A59"/>
      <c r="B59" s="116"/>
      <c r="C59" s="326"/>
      <c r="D59" s="326"/>
      <c r="E59" s="116"/>
      <c r="F59" s="116"/>
      <c r="G59" s="116"/>
      <c r="H59"/>
    </row>
    <row r="60" spans="1:8" ht="15" x14ac:dyDescent="0.25">
      <c r="A60"/>
      <c r="B60" s="116"/>
      <c r="C60" s="326"/>
      <c r="D60" s="326"/>
      <c r="E60" s="116"/>
      <c r="F60" s="116"/>
      <c r="G60" s="116"/>
      <c r="H60"/>
    </row>
    <row r="61" spans="1:8" ht="15" x14ac:dyDescent="0.25">
      <c r="A61"/>
      <c r="B61" s="116"/>
      <c r="C61" s="326"/>
      <c r="D61" s="326"/>
      <c r="E61" s="116"/>
      <c r="F61" s="116"/>
      <c r="G61" s="116"/>
      <c r="H61"/>
    </row>
    <row r="62" spans="1:8" ht="15" x14ac:dyDescent="0.25">
      <c r="A62"/>
      <c r="B62" s="116"/>
      <c r="C62" s="326"/>
      <c r="D62" s="326"/>
      <c r="E62" s="116"/>
      <c r="F62" s="116"/>
      <c r="G62" s="116"/>
      <c r="H62"/>
    </row>
    <row r="63" spans="1:8" ht="15" x14ac:dyDescent="0.25">
      <c r="A63"/>
      <c r="B63" s="116"/>
      <c r="C63" s="326"/>
      <c r="D63" s="326"/>
      <c r="E63" s="116"/>
      <c r="F63" s="116"/>
      <c r="G63" s="116"/>
      <c r="H63"/>
    </row>
    <row r="64" spans="1:8" ht="15" x14ac:dyDescent="0.25">
      <c r="A64"/>
      <c r="B64" s="116"/>
      <c r="C64" s="326"/>
      <c r="D64" s="326"/>
      <c r="E64" s="116"/>
      <c r="F64" s="116"/>
      <c r="G64" s="116"/>
      <c r="H64"/>
    </row>
    <row r="65" spans="1:8" ht="15" x14ac:dyDescent="0.25">
      <c r="A65"/>
      <c r="B65" s="116"/>
      <c r="C65" s="326"/>
      <c r="D65" s="326"/>
      <c r="E65" s="116"/>
      <c r="F65" s="116"/>
      <c r="G65" s="116"/>
      <c r="H65"/>
    </row>
    <row r="66" spans="1:8" ht="15" x14ac:dyDescent="0.25">
      <c r="A66"/>
      <c r="B66" s="116"/>
      <c r="C66" s="326"/>
      <c r="D66" s="326"/>
      <c r="E66" s="116"/>
      <c r="F66" s="116"/>
      <c r="G66" s="116"/>
      <c r="H66"/>
    </row>
    <row r="67" spans="1:8" ht="15" x14ac:dyDescent="0.25">
      <c r="A67"/>
      <c r="B67" s="116"/>
      <c r="C67" s="326"/>
      <c r="D67" s="326"/>
      <c r="E67" s="116"/>
      <c r="F67" s="116"/>
      <c r="G67" s="116"/>
      <c r="H67"/>
    </row>
    <row r="68" spans="1:8" ht="15" x14ac:dyDescent="0.25">
      <c r="A68"/>
      <c r="B68" s="116"/>
      <c r="C68" s="326"/>
      <c r="D68" s="326"/>
      <c r="E68" s="116"/>
      <c r="F68" s="116"/>
      <c r="G68" s="116"/>
      <c r="H68"/>
    </row>
    <row r="69" spans="1:8" ht="15" x14ac:dyDescent="0.25">
      <c r="A69"/>
      <c r="B69" s="116"/>
      <c r="C69" s="326"/>
      <c r="D69" s="326"/>
      <c r="E69" s="116"/>
      <c r="F69" s="116"/>
      <c r="G69" s="116"/>
      <c r="H69"/>
    </row>
    <row r="70" spans="1:8" ht="15" x14ac:dyDescent="0.25">
      <c r="A70"/>
      <c r="B70" s="116"/>
      <c r="C70" s="326"/>
      <c r="D70" s="326"/>
      <c r="E70" s="116"/>
      <c r="F70" s="116"/>
      <c r="G70" s="116"/>
      <c r="H70"/>
    </row>
    <row r="71" spans="1:8" ht="15" x14ac:dyDescent="0.25">
      <c r="A71"/>
      <c r="B71" s="116"/>
      <c r="C71" s="326"/>
      <c r="D71" s="326"/>
      <c r="E71" s="116"/>
      <c r="F71" s="116"/>
      <c r="G71" s="116"/>
      <c r="H71"/>
    </row>
    <row r="72" spans="1:8" ht="15" x14ac:dyDescent="0.25">
      <c r="A72"/>
      <c r="B72" s="116"/>
      <c r="C72" s="326"/>
      <c r="D72" s="326"/>
      <c r="E72" s="116"/>
      <c r="F72" s="116"/>
      <c r="G72" s="116"/>
      <c r="H72"/>
    </row>
    <row r="73" spans="1:8" ht="15" x14ac:dyDescent="0.25">
      <c r="A73"/>
      <c r="B73" s="116"/>
      <c r="C73" s="326"/>
      <c r="D73" s="326"/>
      <c r="E73" s="116"/>
      <c r="F73" s="116"/>
      <c r="G73" s="116"/>
      <c r="H73"/>
    </row>
    <row r="74" spans="1:8" ht="15" x14ac:dyDescent="0.25">
      <c r="A74"/>
      <c r="B74" s="116"/>
      <c r="C74" s="326"/>
      <c r="D74" s="326"/>
      <c r="E74" s="116"/>
      <c r="F74" s="116"/>
      <c r="G74" s="116"/>
      <c r="H74"/>
    </row>
    <row r="75" spans="1:8" ht="15" x14ac:dyDescent="0.25">
      <c r="A75"/>
      <c r="B75" s="116"/>
      <c r="C75" s="326"/>
      <c r="D75" s="326"/>
      <c r="E75" s="116"/>
      <c r="F75" s="116"/>
      <c r="G75" s="116"/>
      <c r="H75"/>
    </row>
    <row r="76" spans="1:8" ht="15" x14ac:dyDescent="0.25">
      <c r="A76"/>
      <c r="B76" s="116"/>
      <c r="C76" s="326"/>
      <c r="D76" s="326"/>
      <c r="E76" s="116"/>
      <c r="F76" s="116"/>
      <c r="G76" s="116"/>
      <c r="H76"/>
    </row>
    <row r="77" spans="1:8" ht="15" x14ac:dyDescent="0.25">
      <c r="A77"/>
      <c r="B77" s="116"/>
      <c r="C77" s="326"/>
      <c r="D77" s="326"/>
      <c r="E77" s="116"/>
      <c r="F77" s="116"/>
      <c r="G77" s="116"/>
      <c r="H77"/>
    </row>
    <row r="78" spans="1:8" ht="15" x14ac:dyDescent="0.25">
      <c r="A78"/>
      <c r="B78" s="116"/>
      <c r="C78" s="326"/>
      <c r="D78" s="326"/>
      <c r="E78" s="116"/>
      <c r="F78" s="116"/>
      <c r="G78" s="116"/>
      <c r="H78"/>
    </row>
    <row r="79" spans="1:8" ht="15" x14ac:dyDescent="0.25">
      <c r="A79"/>
      <c r="B79" s="116"/>
      <c r="C79" s="326"/>
      <c r="D79" s="326"/>
      <c r="E79" s="116"/>
      <c r="F79" s="116"/>
      <c r="G79" s="116"/>
      <c r="H79"/>
    </row>
    <row r="80" spans="1:8" ht="15" x14ac:dyDescent="0.25">
      <c r="A80"/>
      <c r="B80" s="116"/>
      <c r="C80" s="326"/>
      <c r="D80" s="326"/>
      <c r="E80" s="116"/>
      <c r="F80" s="116"/>
      <c r="G80" s="116"/>
      <c r="H80"/>
    </row>
    <row r="81" spans="1:8" ht="15" x14ac:dyDescent="0.25">
      <c r="A81"/>
      <c r="B81" s="116"/>
      <c r="C81" s="326"/>
      <c r="D81" s="326"/>
      <c r="E81" s="116"/>
      <c r="F81" s="116"/>
      <c r="G81" s="116"/>
      <c r="H81"/>
    </row>
    <row r="82" spans="1:8" ht="15" x14ac:dyDescent="0.25">
      <c r="A82"/>
      <c r="B82" s="116"/>
      <c r="C82" s="326"/>
      <c r="D82" s="326"/>
      <c r="E82" s="116"/>
      <c r="F82" s="116"/>
      <c r="G82" s="116"/>
      <c r="H82"/>
    </row>
    <row r="83" spans="1:8" ht="15" x14ac:dyDescent="0.25">
      <c r="A83"/>
      <c r="B83" s="116"/>
      <c r="C83" s="326"/>
      <c r="D83" s="326"/>
      <c r="E83" s="116"/>
      <c r="F83" s="116"/>
      <c r="G83" s="116"/>
      <c r="H83"/>
    </row>
    <row r="84" spans="1:8" ht="15" x14ac:dyDescent="0.25">
      <c r="A84"/>
      <c r="B84" s="116"/>
      <c r="C84" s="326"/>
      <c r="D84" s="326"/>
      <c r="E84" s="116"/>
      <c r="F84" s="116"/>
      <c r="G84" s="116"/>
      <c r="H84"/>
    </row>
    <row r="85" spans="1:8" ht="15" x14ac:dyDescent="0.25">
      <c r="A85"/>
      <c r="B85" s="116"/>
      <c r="C85" s="326"/>
      <c r="D85" s="326"/>
      <c r="E85" s="116"/>
      <c r="F85" s="116"/>
      <c r="G85" s="116"/>
      <c r="H85"/>
    </row>
    <row r="86" spans="1:8" ht="15" x14ac:dyDescent="0.25">
      <c r="A86"/>
      <c r="B86" s="116"/>
      <c r="C86" s="326"/>
      <c r="D86" s="326"/>
      <c r="E86" s="116"/>
      <c r="F86" s="116"/>
      <c r="G86" s="116"/>
      <c r="H86"/>
    </row>
    <row r="87" spans="1:8" ht="15" x14ac:dyDescent="0.25">
      <c r="A87"/>
      <c r="B87" s="116"/>
      <c r="C87" s="326"/>
      <c r="D87" s="326"/>
      <c r="E87" s="116"/>
      <c r="F87" s="116"/>
      <c r="G87" s="116"/>
      <c r="H87"/>
    </row>
    <row r="88" spans="1:8" ht="15" x14ac:dyDescent="0.25">
      <c r="A88"/>
      <c r="B88" s="116"/>
      <c r="C88" s="326"/>
      <c r="D88" s="326"/>
      <c r="E88" s="116"/>
      <c r="F88" s="116"/>
      <c r="G88" s="116"/>
      <c r="H88"/>
    </row>
    <row r="89" spans="1:8" ht="15" x14ac:dyDescent="0.25">
      <c r="A89"/>
      <c r="B89" s="116"/>
      <c r="C89" s="326"/>
      <c r="D89" s="326"/>
      <c r="E89" s="116"/>
      <c r="F89" s="116"/>
      <c r="G89" s="116"/>
      <c r="H89"/>
    </row>
    <row r="90" spans="1:8" ht="15" x14ac:dyDescent="0.25">
      <c r="A90"/>
      <c r="B90" s="116"/>
      <c r="C90" s="326"/>
      <c r="D90" s="326"/>
      <c r="E90" s="116"/>
      <c r="F90" s="116"/>
      <c r="G90" s="116"/>
      <c r="H90"/>
    </row>
    <row r="91" spans="1:8" ht="15" x14ac:dyDescent="0.25">
      <c r="A91"/>
      <c r="B91" s="116"/>
      <c r="C91" s="326"/>
      <c r="D91" s="326"/>
      <c r="E91" s="116"/>
      <c r="F91" s="116"/>
      <c r="G91" s="116"/>
      <c r="H91"/>
    </row>
    <row r="92" spans="1:8" ht="15" x14ac:dyDescent="0.25">
      <c r="A92"/>
      <c r="B92" s="116"/>
      <c r="C92" s="326"/>
      <c r="D92" s="326"/>
      <c r="E92" s="116"/>
      <c r="F92" s="116"/>
      <c r="G92" s="116"/>
      <c r="H92"/>
    </row>
    <row r="93" spans="1:8" ht="15" x14ac:dyDescent="0.25">
      <c r="A93"/>
      <c r="B93" s="116"/>
      <c r="C93" s="326"/>
      <c r="D93" s="326"/>
      <c r="E93" s="116"/>
      <c r="F93" s="116"/>
      <c r="G93" s="116"/>
      <c r="H93"/>
    </row>
    <row r="94" spans="1:8" ht="15" x14ac:dyDescent="0.25">
      <c r="A94"/>
      <c r="B94" s="116"/>
      <c r="C94" s="326"/>
      <c r="D94" s="326"/>
      <c r="E94" s="116"/>
      <c r="F94" s="116"/>
      <c r="G94" s="116"/>
      <c r="H94"/>
    </row>
    <row r="95" spans="1:8" ht="15" x14ac:dyDescent="0.25">
      <c r="A95"/>
      <c r="B95" s="116"/>
      <c r="C95" s="326"/>
      <c r="D95" s="326"/>
      <c r="E95" s="116"/>
      <c r="F95" s="116"/>
      <c r="G95" s="116"/>
      <c r="H95"/>
    </row>
    <row r="96" spans="1:8" ht="15" x14ac:dyDescent="0.25">
      <c r="A96"/>
      <c r="B96" s="116"/>
      <c r="C96" s="326"/>
      <c r="D96" s="326"/>
      <c r="E96" s="116"/>
      <c r="F96" s="116"/>
      <c r="G96" s="116"/>
      <c r="H96"/>
    </row>
    <row r="97" spans="1:8" ht="15" x14ac:dyDescent="0.25">
      <c r="A97"/>
      <c r="B97" s="116"/>
      <c r="C97" s="326"/>
      <c r="D97" s="326"/>
      <c r="E97" s="116"/>
      <c r="F97" s="116"/>
      <c r="G97" s="116"/>
      <c r="H97"/>
    </row>
    <row r="98" spans="1:8" ht="15" x14ac:dyDescent="0.25">
      <c r="A98"/>
      <c r="B98" s="116"/>
      <c r="C98" s="326"/>
      <c r="D98" s="326"/>
      <c r="E98" s="116"/>
      <c r="F98" s="116"/>
      <c r="G98" s="116"/>
      <c r="H98"/>
    </row>
    <row r="99" spans="1:8" ht="15" x14ac:dyDescent="0.25">
      <c r="A99"/>
      <c r="B99" s="116"/>
      <c r="C99" s="326"/>
      <c r="D99" s="326"/>
      <c r="E99" s="116"/>
      <c r="F99" s="116"/>
      <c r="G99" s="116"/>
      <c r="H99"/>
    </row>
    <row r="100" spans="1:8" ht="15" x14ac:dyDescent="0.25">
      <c r="A100"/>
      <c r="B100" s="116"/>
      <c r="C100" s="326"/>
      <c r="D100" s="326"/>
      <c r="E100" s="116"/>
      <c r="F100" s="116"/>
      <c r="G100" s="116"/>
      <c r="H100"/>
    </row>
    <row r="101" spans="1:8" ht="15" x14ac:dyDescent="0.25">
      <c r="A101"/>
      <c r="B101" s="116"/>
      <c r="C101" s="326"/>
      <c r="D101" s="326"/>
      <c r="E101" s="116"/>
      <c r="F101" s="116"/>
      <c r="G101" s="116"/>
      <c r="H101"/>
    </row>
    <row r="102" spans="1:8" ht="15" x14ac:dyDescent="0.25">
      <c r="A102"/>
      <c r="B102" s="116"/>
      <c r="C102" s="326"/>
      <c r="D102" s="326"/>
      <c r="E102" s="116"/>
      <c r="F102" s="116"/>
      <c r="G102" s="116"/>
      <c r="H102"/>
    </row>
    <row r="103" spans="1:8" ht="15" x14ac:dyDescent="0.25">
      <c r="A103"/>
      <c r="B103" s="116"/>
      <c r="C103" s="326"/>
      <c r="D103" s="326"/>
      <c r="E103" s="116"/>
      <c r="F103" s="116"/>
      <c r="G103" s="116"/>
      <c r="H103"/>
    </row>
    <row r="104" spans="1:8" ht="15" x14ac:dyDescent="0.25">
      <c r="A104"/>
      <c r="B104" s="116"/>
      <c r="C104" s="326"/>
      <c r="D104" s="326"/>
      <c r="E104" s="116"/>
      <c r="F104" s="116"/>
      <c r="G104" s="116"/>
      <c r="H104"/>
    </row>
    <row r="105" spans="1:8" ht="15" x14ac:dyDescent="0.25">
      <c r="A105"/>
      <c r="B105" s="116"/>
      <c r="C105" s="326"/>
      <c r="D105" s="326"/>
      <c r="E105" s="116"/>
      <c r="F105" s="116"/>
      <c r="G105" s="116"/>
      <c r="H105"/>
    </row>
    <row r="106" spans="1:8" ht="15" x14ac:dyDescent="0.25">
      <c r="A106"/>
      <c r="B106" s="116"/>
      <c r="C106" s="326"/>
      <c r="D106" s="326"/>
      <c r="E106" s="116"/>
      <c r="F106" s="116"/>
      <c r="G106" s="116"/>
      <c r="H106"/>
    </row>
    <row r="107" spans="1:8" ht="15" x14ac:dyDescent="0.25">
      <c r="A107"/>
      <c r="B107" s="116"/>
      <c r="C107" s="326"/>
      <c r="D107" s="326"/>
      <c r="E107" s="116"/>
      <c r="F107" s="116"/>
      <c r="G107" s="116"/>
      <c r="H107"/>
    </row>
    <row r="108" spans="1:8" ht="15" x14ac:dyDescent="0.25">
      <c r="A108"/>
      <c r="B108" s="116"/>
      <c r="C108" s="326"/>
      <c r="D108" s="326"/>
      <c r="E108" s="116"/>
      <c r="F108" s="116"/>
      <c r="G108" s="116"/>
      <c r="H108"/>
    </row>
    <row r="109" spans="1:8" ht="15" x14ac:dyDescent="0.25">
      <c r="A109"/>
      <c r="B109" s="116"/>
      <c r="C109" s="326"/>
      <c r="D109" s="326"/>
      <c r="E109" s="116"/>
      <c r="F109" s="116"/>
      <c r="G109" s="116"/>
      <c r="H109"/>
    </row>
    <row r="110" spans="1:8" ht="15" x14ac:dyDescent="0.25">
      <c r="A110"/>
      <c r="B110" s="116"/>
      <c r="C110" s="326"/>
      <c r="D110" s="326"/>
      <c r="E110" s="116"/>
      <c r="F110" s="116"/>
      <c r="G110" s="116"/>
      <c r="H110"/>
    </row>
    <row r="111" spans="1:8" ht="15" x14ac:dyDescent="0.25">
      <c r="A111"/>
      <c r="B111" s="116"/>
      <c r="C111" s="326"/>
      <c r="D111" s="326"/>
      <c r="E111" s="116"/>
      <c r="F111" s="116"/>
      <c r="G111" s="116"/>
      <c r="H111"/>
    </row>
    <row r="112" spans="1:8" ht="15" x14ac:dyDescent="0.25">
      <c r="A112"/>
      <c r="B112" s="116"/>
      <c r="C112" s="326"/>
      <c r="D112" s="326"/>
      <c r="E112" s="116"/>
      <c r="F112" s="116"/>
      <c r="G112" s="116"/>
      <c r="H112"/>
    </row>
    <row r="113" spans="1:8" ht="15" x14ac:dyDescent="0.25">
      <c r="A113"/>
      <c r="B113" s="116"/>
      <c r="C113" s="326"/>
      <c r="D113" s="326"/>
      <c r="E113" s="116"/>
      <c r="F113" s="116"/>
      <c r="G113" s="116"/>
      <c r="H113"/>
    </row>
    <row r="114" spans="1:8" ht="15" x14ac:dyDescent="0.25">
      <c r="A114"/>
      <c r="B114" s="116"/>
      <c r="C114" s="326"/>
      <c r="D114" s="326"/>
      <c r="E114" s="116"/>
      <c r="F114" s="116"/>
      <c r="G114" s="116"/>
      <c r="H114"/>
    </row>
    <row r="115" spans="1:8" ht="15" x14ac:dyDescent="0.25">
      <c r="A115"/>
      <c r="B115" s="116"/>
      <c r="C115" s="326"/>
      <c r="D115" s="326"/>
      <c r="E115" s="116"/>
      <c r="F115" s="116"/>
      <c r="G115" s="116"/>
      <c r="H115"/>
    </row>
    <row r="116" spans="1:8" ht="15" x14ac:dyDescent="0.25">
      <c r="A116"/>
      <c r="B116" s="116"/>
      <c r="C116" s="326"/>
      <c r="D116" s="326"/>
      <c r="E116" s="116"/>
      <c r="F116" s="116"/>
      <c r="G116" s="116"/>
      <c r="H116"/>
    </row>
    <row r="117" spans="1:8" ht="15" x14ac:dyDescent="0.25">
      <c r="A117"/>
      <c r="B117" s="116"/>
      <c r="C117" s="326"/>
      <c r="D117" s="326"/>
      <c r="E117" s="116"/>
      <c r="F117" s="116"/>
      <c r="G117" s="116"/>
      <c r="H117"/>
    </row>
    <row r="118" spans="1:8" ht="15" x14ac:dyDescent="0.25">
      <c r="A118"/>
      <c r="B118" s="116"/>
      <c r="C118" s="326"/>
      <c r="D118" s="326"/>
      <c r="E118" s="116"/>
      <c r="F118" s="116"/>
      <c r="G118" s="116"/>
      <c r="H118"/>
    </row>
    <row r="119" spans="1:8" ht="15" x14ac:dyDescent="0.25">
      <c r="A119"/>
      <c r="B119" s="116"/>
      <c r="C119" s="326"/>
      <c r="D119" s="326"/>
      <c r="E119" s="116"/>
      <c r="F119" s="116"/>
      <c r="G119" s="116"/>
      <c r="H119"/>
    </row>
    <row r="120" spans="1:8" ht="15" x14ac:dyDescent="0.25">
      <c r="A120"/>
      <c r="B120" s="116"/>
      <c r="C120" s="326"/>
      <c r="D120" s="326"/>
      <c r="E120" s="116"/>
      <c r="F120" s="116"/>
      <c r="G120" s="116"/>
      <c r="H120"/>
    </row>
    <row r="121" spans="1:8" ht="15" x14ac:dyDescent="0.25">
      <c r="A121"/>
      <c r="B121" s="116"/>
      <c r="C121" s="326"/>
      <c r="D121" s="326"/>
      <c r="E121" s="116"/>
      <c r="F121" s="116"/>
      <c r="G121" s="116"/>
      <c r="H121"/>
    </row>
    <row r="122" spans="1:8" ht="15" x14ac:dyDescent="0.25">
      <c r="A122"/>
      <c r="B122" s="116"/>
      <c r="C122" s="326"/>
      <c r="D122" s="326"/>
      <c r="E122" s="116"/>
      <c r="F122" s="116"/>
      <c r="G122" s="116"/>
      <c r="H122"/>
    </row>
    <row r="123" spans="1:8" ht="15" x14ac:dyDescent="0.25">
      <c r="A123"/>
      <c r="B123" s="116"/>
      <c r="C123" s="326"/>
      <c r="D123" s="326"/>
      <c r="E123" s="116"/>
      <c r="F123" s="116"/>
      <c r="G123" s="116"/>
      <c r="H123"/>
    </row>
    <row r="124" spans="1:8" ht="15" x14ac:dyDescent="0.25">
      <c r="A124"/>
      <c r="B124" s="116"/>
      <c r="C124" s="326"/>
      <c r="D124" s="326"/>
      <c r="E124" s="116"/>
      <c r="F124" s="116"/>
      <c r="G124" s="116"/>
      <c r="H124"/>
    </row>
    <row r="125" spans="1:8" ht="15" x14ac:dyDescent="0.25">
      <c r="A125"/>
      <c r="B125" s="116"/>
      <c r="C125" s="326"/>
      <c r="D125" s="326"/>
      <c r="E125" s="116"/>
      <c r="F125" s="116"/>
      <c r="G125" s="116"/>
      <c r="H125"/>
    </row>
    <row r="126" spans="1:8" ht="15" x14ac:dyDescent="0.25">
      <c r="A126"/>
      <c r="B126" s="116"/>
      <c r="C126" s="326"/>
      <c r="D126" s="326"/>
      <c r="E126" s="116"/>
      <c r="F126" s="116"/>
      <c r="G126" s="116"/>
      <c r="H126"/>
    </row>
    <row r="127" spans="1:8" ht="15" x14ac:dyDescent="0.25">
      <c r="A127"/>
      <c r="B127" s="116"/>
      <c r="C127" s="326"/>
      <c r="D127" s="326"/>
      <c r="E127" s="116"/>
      <c r="F127" s="116"/>
      <c r="G127" s="116"/>
      <c r="H127"/>
    </row>
    <row r="128" spans="1:8" ht="15" x14ac:dyDescent="0.25">
      <c r="A128"/>
      <c r="B128" s="116"/>
      <c r="C128" s="326"/>
      <c r="D128" s="326"/>
      <c r="E128" s="116"/>
      <c r="F128" s="116"/>
      <c r="G128" s="116"/>
      <c r="H128"/>
    </row>
    <row r="129" spans="1:8" ht="15" x14ac:dyDescent="0.25">
      <c r="A129"/>
      <c r="B129" s="116"/>
      <c r="C129" s="326"/>
      <c r="D129" s="326"/>
      <c r="E129" s="116"/>
      <c r="F129" s="116"/>
      <c r="G129" s="116"/>
      <c r="H129"/>
    </row>
    <row r="130" spans="1:8" ht="15" x14ac:dyDescent="0.25">
      <c r="A130"/>
      <c r="B130" s="116"/>
      <c r="C130" s="326"/>
      <c r="D130" s="326"/>
      <c r="E130" s="116"/>
      <c r="F130" s="116"/>
      <c r="G130" s="116"/>
      <c r="H130"/>
    </row>
    <row r="131" spans="1:8" ht="15" x14ac:dyDescent="0.25">
      <c r="A131"/>
      <c r="B131" s="116"/>
      <c r="C131" s="326"/>
      <c r="D131" s="326"/>
      <c r="E131" s="116"/>
      <c r="F131" s="116"/>
      <c r="G131" s="116"/>
      <c r="H131"/>
    </row>
    <row r="132" spans="1:8" ht="15" x14ac:dyDescent="0.25">
      <c r="A132"/>
      <c r="B132" s="116"/>
      <c r="C132" s="326"/>
      <c r="D132" s="326"/>
      <c r="E132" s="116"/>
      <c r="F132" s="116"/>
      <c r="G132" s="116"/>
      <c r="H132"/>
    </row>
    <row r="133" spans="1:8" ht="15" x14ac:dyDescent="0.25">
      <c r="A133"/>
      <c r="B133" s="116"/>
      <c r="C133" s="326"/>
      <c r="D133" s="326"/>
      <c r="E133" s="116"/>
      <c r="F133" s="116"/>
      <c r="G133" s="116"/>
      <c r="H133"/>
    </row>
    <row r="134" spans="1:8" ht="15" x14ac:dyDescent="0.25">
      <c r="A134"/>
      <c r="B134" s="116"/>
      <c r="C134" s="326"/>
      <c r="D134" s="326"/>
      <c r="E134" s="116"/>
      <c r="F134" s="116"/>
      <c r="G134" s="116"/>
      <c r="H134"/>
    </row>
    <row r="135" spans="1:8" ht="15" x14ac:dyDescent="0.25">
      <c r="A135"/>
      <c r="B135" s="116"/>
      <c r="C135" s="326"/>
      <c r="D135" s="326"/>
      <c r="E135" s="116"/>
      <c r="F135" s="116"/>
      <c r="G135" s="116"/>
      <c r="H135"/>
    </row>
    <row r="136" spans="1:8" ht="15" x14ac:dyDescent="0.25">
      <c r="A136"/>
      <c r="B136" s="116"/>
      <c r="C136" s="326"/>
      <c r="D136" s="326"/>
      <c r="E136" s="116"/>
      <c r="F136" s="116"/>
      <c r="G136" s="116"/>
      <c r="H136"/>
    </row>
    <row r="137" spans="1:8" ht="15" x14ac:dyDescent="0.25">
      <c r="A137"/>
      <c r="B137" s="116"/>
      <c r="C137" s="326"/>
      <c r="D137" s="326"/>
      <c r="E137" s="116"/>
      <c r="F137" s="116"/>
      <c r="G137" s="116"/>
      <c r="H137"/>
    </row>
    <row r="138" spans="1:8" ht="15" x14ac:dyDescent="0.25">
      <c r="A138"/>
      <c r="B138" s="116"/>
      <c r="C138" s="326"/>
      <c r="D138" s="326"/>
      <c r="E138" s="116"/>
      <c r="F138" s="116"/>
      <c r="G138" s="116"/>
      <c r="H138"/>
    </row>
    <row r="139" spans="1:8" ht="15" x14ac:dyDescent="0.25">
      <c r="A139"/>
      <c r="B139" s="116"/>
      <c r="C139" s="326"/>
      <c r="D139" s="326"/>
      <c r="E139" s="116"/>
      <c r="F139" s="116"/>
      <c r="G139" s="116"/>
      <c r="H139"/>
    </row>
    <row r="140" spans="1:8" ht="15" x14ac:dyDescent="0.25">
      <c r="A140"/>
      <c r="B140" s="116"/>
      <c r="C140" s="326"/>
      <c r="D140" s="326"/>
      <c r="E140" s="116"/>
      <c r="F140" s="116"/>
      <c r="G140" s="116"/>
      <c r="H140"/>
    </row>
    <row r="141" spans="1:8" ht="15" x14ac:dyDescent="0.25">
      <c r="A141"/>
      <c r="B141" s="116"/>
      <c r="C141" s="326"/>
      <c r="D141" s="326"/>
      <c r="E141" s="116"/>
      <c r="F141" s="116"/>
      <c r="G141" s="116"/>
      <c r="H141"/>
    </row>
    <row r="142" spans="1:8" ht="15" x14ac:dyDescent="0.25">
      <c r="A142"/>
      <c r="B142" s="116"/>
      <c r="C142" s="326"/>
      <c r="D142" s="326"/>
      <c r="E142" s="116"/>
      <c r="F142" s="116"/>
      <c r="G142" s="116"/>
      <c r="H142"/>
    </row>
    <row r="143" spans="1:8" ht="15" x14ac:dyDescent="0.25">
      <c r="A143"/>
      <c r="B143" s="116"/>
      <c r="C143" s="326"/>
      <c r="D143" s="326"/>
      <c r="E143" s="116"/>
      <c r="F143" s="116"/>
      <c r="G143" s="116"/>
      <c r="H143"/>
    </row>
    <row r="144" spans="1:8" ht="15" x14ac:dyDescent="0.25">
      <c r="A144"/>
      <c r="B144" s="116"/>
      <c r="C144" s="326"/>
      <c r="D144" s="326"/>
      <c r="E144" s="116"/>
      <c r="F144" s="116"/>
      <c r="G144" s="116"/>
      <c r="H144"/>
    </row>
    <row r="145" spans="1:8" ht="15" x14ac:dyDescent="0.25">
      <c r="A145"/>
      <c r="B145" s="116"/>
      <c r="C145" s="326"/>
      <c r="D145" s="326"/>
      <c r="E145" s="116"/>
      <c r="F145" s="116"/>
      <c r="G145" s="116"/>
      <c r="H145"/>
    </row>
    <row r="146" spans="1:8" ht="15" x14ac:dyDescent="0.25">
      <c r="A146"/>
      <c r="B146" s="116"/>
      <c r="C146" s="326"/>
      <c r="D146" s="326"/>
      <c r="E146" s="116"/>
      <c r="F146" s="116"/>
      <c r="G146" s="116"/>
      <c r="H146"/>
    </row>
    <row r="147" spans="1:8" ht="15" x14ac:dyDescent="0.25">
      <c r="A147"/>
      <c r="B147" s="116"/>
      <c r="C147" s="326"/>
      <c r="D147" s="326"/>
      <c r="E147" s="116"/>
      <c r="F147" s="116"/>
      <c r="G147" s="116"/>
      <c r="H147"/>
    </row>
    <row r="148" spans="1:8" ht="15" x14ac:dyDescent="0.25">
      <c r="A148"/>
      <c r="B148" s="116"/>
      <c r="C148" s="326"/>
      <c r="D148" s="326"/>
      <c r="E148" s="116"/>
      <c r="F148" s="116"/>
      <c r="G148" s="116"/>
      <c r="H148"/>
    </row>
    <row r="149" spans="1:8" ht="15" x14ac:dyDescent="0.25">
      <c r="A149"/>
      <c r="B149" s="116"/>
      <c r="C149" s="326"/>
      <c r="D149" s="326"/>
      <c r="E149" s="116"/>
      <c r="F149" s="116"/>
      <c r="G149" s="116"/>
      <c r="H149"/>
    </row>
    <row r="150" spans="1:8" ht="15" x14ac:dyDescent="0.25">
      <c r="A150"/>
      <c r="B150" s="116"/>
      <c r="C150" s="326"/>
      <c r="D150" s="326"/>
      <c r="E150" s="116"/>
      <c r="F150" s="116"/>
      <c r="G150" s="116"/>
      <c r="H150"/>
    </row>
    <row r="151" spans="1:8" ht="15" x14ac:dyDescent="0.25">
      <c r="A151"/>
      <c r="B151" s="116"/>
      <c r="C151" s="326"/>
      <c r="D151" s="326"/>
      <c r="E151" s="116"/>
      <c r="F151" s="116"/>
      <c r="G151" s="116"/>
      <c r="H151"/>
    </row>
    <row r="152" spans="1:8" ht="15" x14ac:dyDescent="0.25">
      <c r="A152"/>
      <c r="B152" s="116"/>
      <c r="C152" s="326"/>
      <c r="D152" s="326"/>
      <c r="E152" s="116"/>
      <c r="F152" s="116"/>
      <c r="G152" s="116"/>
      <c r="H152"/>
    </row>
    <row r="153" spans="1:8" ht="15" x14ac:dyDescent="0.25">
      <c r="A153"/>
      <c r="B153" s="116"/>
      <c r="C153" s="326"/>
      <c r="D153" s="326"/>
      <c r="E153" s="116"/>
      <c r="F153" s="116"/>
      <c r="G153" s="116"/>
      <c r="H153"/>
    </row>
    <row r="154" spans="1:8" ht="15" x14ac:dyDescent="0.25">
      <c r="A154"/>
      <c r="B154" s="116"/>
      <c r="C154" s="326"/>
      <c r="D154" s="326"/>
      <c r="E154" s="116"/>
      <c r="F154" s="116"/>
      <c r="G154" s="116"/>
      <c r="H154"/>
    </row>
    <row r="155" spans="1:8" ht="15" x14ac:dyDescent="0.25">
      <c r="A155"/>
      <c r="B155" s="116"/>
      <c r="C155" s="326"/>
      <c r="D155" s="326"/>
      <c r="E155" s="116"/>
      <c r="F155" s="116"/>
      <c r="G155" s="116"/>
      <c r="H155"/>
    </row>
    <row r="156" spans="1:8" ht="15" x14ac:dyDescent="0.25">
      <c r="A156"/>
      <c r="B156" s="116"/>
      <c r="C156" s="326"/>
      <c r="D156" s="326"/>
      <c r="E156" s="116"/>
      <c r="F156" s="116"/>
      <c r="G156" s="116"/>
      <c r="H156"/>
    </row>
    <row r="157" spans="1:8" ht="15" x14ac:dyDescent="0.25">
      <c r="A157"/>
      <c r="B157" s="116"/>
      <c r="C157" s="326"/>
      <c r="D157" s="326"/>
      <c r="E157" s="116"/>
      <c r="F157" s="116"/>
      <c r="G157" s="116"/>
      <c r="H157"/>
    </row>
    <row r="158" spans="1:8" ht="15" x14ac:dyDescent="0.25">
      <c r="A158"/>
      <c r="B158" s="116"/>
      <c r="C158" s="326"/>
      <c r="D158" s="326"/>
      <c r="E158" s="116"/>
      <c r="F158" s="116"/>
      <c r="G158" s="116"/>
      <c r="H158"/>
    </row>
    <row r="159" spans="1:8" ht="15" x14ac:dyDescent="0.25">
      <c r="A159"/>
      <c r="B159" s="116"/>
      <c r="C159" s="326"/>
      <c r="D159" s="326"/>
      <c r="E159" s="116"/>
      <c r="F159" s="116"/>
      <c r="G159" s="116"/>
      <c r="H159"/>
    </row>
    <row r="160" spans="1:8" ht="15" x14ac:dyDescent="0.25">
      <c r="A160"/>
      <c r="B160" s="116"/>
      <c r="C160" s="326"/>
      <c r="D160" s="326"/>
      <c r="E160" s="116"/>
      <c r="F160" s="116"/>
      <c r="G160" s="116"/>
      <c r="H160"/>
    </row>
    <row r="161" spans="1:8" ht="15" x14ac:dyDescent="0.25">
      <c r="A161"/>
      <c r="B161" s="116"/>
      <c r="C161" s="326"/>
      <c r="D161" s="326"/>
      <c r="E161" s="116"/>
      <c r="F161" s="116"/>
      <c r="G161" s="116"/>
      <c r="H161"/>
    </row>
    <row r="162" spans="1:8" ht="15" x14ac:dyDescent="0.25">
      <c r="A162"/>
      <c r="B162" s="116"/>
      <c r="C162" s="326"/>
      <c r="D162" s="326"/>
      <c r="E162" s="116"/>
      <c r="F162" s="116"/>
      <c r="G162" s="116"/>
      <c r="H162"/>
    </row>
    <row r="163" spans="1:8" ht="15" x14ac:dyDescent="0.25">
      <c r="A163"/>
      <c r="B163" s="116"/>
      <c r="C163" s="326"/>
      <c r="D163" s="326"/>
      <c r="E163" s="116"/>
      <c r="F163" s="116"/>
      <c r="G163" s="116"/>
      <c r="H163"/>
    </row>
    <row r="164" spans="1:8" ht="15" x14ac:dyDescent="0.25">
      <c r="A164"/>
      <c r="B164" s="116"/>
      <c r="C164" s="326"/>
      <c r="D164" s="326"/>
      <c r="E164" s="116"/>
      <c r="F164" s="116"/>
      <c r="G164" s="116"/>
      <c r="H164"/>
    </row>
    <row r="165" spans="1:8" ht="15" x14ac:dyDescent="0.25">
      <c r="A165"/>
      <c r="B165" s="116"/>
      <c r="C165" s="326"/>
      <c r="D165" s="326"/>
      <c r="E165" s="116"/>
      <c r="F165" s="116"/>
      <c r="G165" s="116"/>
      <c r="H165"/>
    </row>
    <row r="166" spans="1:8" ht="15" x14ac:dyDescent="0.25">
      <c r="A166"/>
      <c r="B166" s="116"/>
      <c r="C166" s="326"/>
      <c r="D166" s="326"/>
      <c r="E166" s="116"/>
      <c r="F166" s="116"/>
      <c r="G166" s="116"/>
      <c r="H166"/>
    </row>
    <row r="167" spans="1:8" ht="15" x14ac:dyDescent="0.25">
      <c r="A167"/>
      <c r="B167" s="116"/>
      <c r="C167" s="326"/>
      <c r="D167" s="326"/>
      <c r="E167" s="116"/>
      <c r="F167" s="116"/>
      <c r="G167" s="116"/>
      <c r="H167"/>
    </row>
    <row r="168" spans="1:8" ht="15" x14ac:dyDescent="0.25">
      <c r="A168"/>
      <c r="B168" s="116"/>
      <c r="C168" s="326"/>
      <c r="D168" s="326"/>
      <c r="E168" s="116"/>
      <c r="F168" s="116"/>
      <c r="G168" s="116"/>
      <c r="H168"/>
    </row>
    <row r="169" spans="1:8" ht="15" x14ac:dyDescent="0.25">
      <c r="A169"/>
      <c r="B169" s="116"/>
      <c r="C169" s="326"/>
      <c r="D169" s="326"/>
      <c r="E169" s="116"/>
      <c r="F169" s="116"/>
      <c r="G169" s="116"/>
      <c r="H169"/>
    </row>
    <row r="170" spans="1:8" ht="15" x14ac:dyDescent="0.25">
      <c r="A170"/>
      <c r="B170" s="116"/>
      <c r="C170" s="326"/>
      <c r="D170" s="326"/>
      <c r="E170" s="116"/>
      <c r="F170" s="116"/>
      <c r="G170" s="116"/>
      <c r="H170"/>
    </row>
    <row r="171" spans="1:8" ht="15" x14ac:dyDescent="0.25">
      <c r="A171"/>
      <c r="B171" s="116"/>
      <c r="C171" s="326"/>
      <c r="D171" s="326"/>
      <c r="E171" s="116"/>
      <c r="F171" s="116"/>
      <c r="G171" s="116"/>
      <c r="H171"/>
    </row>
    <row r="172" spans="1:8" ht="15" x14ac:dyDescent="0.25">
      <c r="A172"/>
      <c r="B172" s="116"/>
      <c r="C172" s="326"/>
      <c r="D172" s="326"/>
      <c r="E172" s="116"/>
      <c r="F172" s="116"/>
      <c r="G172" s="116"/>
      <c r="H172"/>
    </row>
    <row r="173" spans="1:8" ht="15" x14ac:dyDescent="0.25">
      <c r="A173"/>
      <c r="B173" s="116"/>
      <c r="C173" s="326"/>
      <c r="D173" s="326"/>
      <c r="E173" s="116"/>
      <c r="F173" s="116"/>
      <c r="G173" s="116"/>
      <c r="H173"/>
    </row>
    <row r="174" spans="1:8" ht="15" x14ac:dyDescent="0.25">
      <c r="A174"/>
      <c r="B174" s="116"/>
      <c r="C174" s="326"/>
      <c r="D174" s="326"/>
      <c r="E174" s="116"/>
      <c r="F174" s="116"/>
      <c r="G174" s="116"/>
      <c r="H174"/>
    </row>
    <row r="175" spans="1:8" ht="15" x14ac:dyDescent="0.25">
      <c r="A175"/>
      <c r="B175" s="116"/>
      <c r="C175" s="326"/>
      <c r="D175" s="326"/>
      <c r="E175" s="116"/>
      <c r="F175" s="116"/>
      <c r="G175" s="116"/>
      <c r="H175"/>
    </row>
    <row r="176" spans="1:8" ht="15" x14ac:dyDescent="0.25">
      <c r="A176"/>
      <c r="B176" s="116"/>
      <c r="C176" s="326"/>
      <c r="D176" s="326"/>
      <c r="E176" s="116"/>
      <c r="F176" s="116"/>
      <c r="G176" s="116"/>
      <c r="H176"/>
    </row>
    <row r="177" spans="1:8" ht="15" x14ac:dyDescent="0.25">
      <c r="A177"/>
      <c r="B177" s="116"/>
      <c r="C177" s="326"/>
      <c r="D177" s="326"/>
      <c r="E177" s="116"/>
      <c r="F177" s="116"/>
      <c r="G177" s="116"/>
      <c r="H177"/>
    </row>
    <row r="178" spans="1:8" ht="15" x14ac:dyDescent="0.25">
      <c r="A178"/>
      <c r="B178" s="116"/>
      <c r="C178" s="326"/>
      <c r="D178" s="326"/>
      <c r="E178" s="116"/>
      <c r="F178" s="116"/>
      <c r="G178" s="116"/>
      <c r="H178"/>
    </row>
    <row r="179" spans="1:8" ht="15" x14ac:dyDescent="0.25">
      <c r="A179"/>
      <c r="B179" s="116"/>
      <c r="C179" s="326"/>
      <c r="D179" s="326"/>
      <c r="E179" s="116"/>
      <c r="F179" s="116"/>
      <c r="G179" s="116"/>
      <c r="H179"/>
    </row>
    <row r="180" spans="1:8" ht="15" x14ac:dyDescent="0.25">
      <c r="A180"/>
      <c r="B180" s="116"/>
      <c r="C180" s="326"/>
      <c r="D180" s="326"/>
      <c r="E180" s="116"/>
      <c r="F180" s="116"/>
      <c r="G180" s="116"/>
      <c r="H180"/>
    </row>
    <row r="181" spans="1:8" ht="15" x14ac:dyDescent="0.25">
      <c r="A181"/>
      <c r="B181" s="116"/>
      <c r="C181" s="326"/>
      <c r="D181" s="326"/>
      <c r="E181" s="116"/>
      <c r="F181" s="116"/>
      <c r="G181" s="116"/>
      <c r="H181"/>
    </row>
    <row r="182" spans="1:8" ht="15" x14ac:dyDescent="0.25">
      <c r="A182"/>
      <c r="B182" s="116"/>
      <c r="C182" s="326"/>
      <c r="D182" s="326"/>
      <c r="E182" s="116"/>
      <c r="F182" s="116"/>
      <c r="G182" s="116"/>
      <c r="H182"/>
    </row>
    <row r="183" spans="1:8" ht="15" x14ac:dyDescent="0.25">
      <c r="A183"/>
      <c r="B183" s="116"/>
      <c r="C183" s="326"/>
      <c r="D183" s="326"/>
      <c r="E183" s="116"/>
      <c r="F183" s="116"/>
      <c r="G183" s="116"/>
      <c r="H183"/>
    </row>
    <row r="184" spans="1:8" ht="15" x14ac:dyDescent="0.25">
      <c r="A184"/>
      <c r="B184" s="116"/>
      <c r="C184" s="326"/>
      <c r="D184" s="326"/>
      <c r="E184" s="116"/>
      <c r="F184" s="116"/>
      <c r="G184" s="116"/>
      <c r="H184"/>
    </row>
    <row r="185" spans="1:8" ht="15" x14ac:dyDescent="0.25">
      <c r="A185"/>
      <c r="B185" s="116"/>
      <c r="C185" s="326"/>
      <c r="D185" s="326"/>
      <c r="E185" s="116"/>
      <c r="F185" s="116"/>
      <c r="G185" s="116"/>
      <c r="H185"/>
    </row>
    <row r="186" spans="1:8" ht="15" x14ac:dyDescent="0.25">
      <c r="A186"/>
      <c r="B186" s="116"/>
      <c r="C186" s="326"/>
      <c r="D186" s="326"/>
      <c r="E186" s="116"/>
      <c r="F186" s="116"/>
      <c r="G186" s="116"/>
      <c r="H186"/>
    </row>
    <row r="187" spans="1:8" ht="15" x14ac:dyDescent="0.25">
      <c r="A187"/>
      <c r="B187" s="116"/>
      <c r="C187" s="326"/>
      <c r="D187" s="326"/>
      <c r="E187" s="116"/>
      <c r="F187" s="116"/>
      <c r="G187" s="116"/>
      <c r="H187"/>
    </row>
    <row r="188" spans="1:8" ht="15" x14ac:dyDescent="0.25">
      <c r="A188"/>
      <c r="B188" s="116"/>
      <c r="C188" s="326"/>
      <c r="D188" s="326"/>
      <c r="E188" s="116"/>
      <c r="F188" s="116"/>
      <c r="G188" s="116"/>
      <c r="H188"/>
    </row>
    <row r="189" spans="1:8" ht="15" x14ac:dyDescent="0.25">
      <c r="A189"/>
      <c r="B189" s="116"/>
      <c r="C189" s="326"/>
      <c r="D189" s="326"/>
      <c r="E189" s="116"/>
      <c r="F189" s="116"/>
      <c r="G189" s="116"/>
      <c r="H189"/>
    </row>
    <row r="190" spans="1:8" ht="15" x14ac:dyDescent="0.25">
      <c r="A190"/>
      <c r="B190" s="116"/>
      <c r="C190" s="326"/>
      <c r="D190" s="326"/>
      <c r="E190" s="116"/>
      <c r="F190" s="116"/>
      <c r="G190" s="116"/>
      <c r="H190"/>
    </row>
    <row r="191" spans="1:8" ht="15" x14ac:dyDescent="0.25">
      <c r="A191"/>
      <c r="B191" s="116"/>
      <c r="C191" s="326"/>
      <c r="D191" s="326"/>
      <c r="E191" s="116"/>
      <c r="F191" s="116"/>
      <c r="G191" s="116"/>
      <c r="H191"/>
    </row>
    <row r="192" spans="1:8" ht="15" x14ac:dyDescent="0.25">
      <c r="A192"/>
      <c r="B192" s="116"/>
      <c r="C192" s="326"/>
      <c r="D192" s="326"/>
      <c r="E192" s="116"/>
      <c r="F192" s="116"/>
      <c r="G192" s="116"/>
      <c r="H192"/>
    </row>
    <row r="193" spans="1:8" ht="15" x14ac:dyDescent="0.25">
      <c r="A193"/>
      <c r="B193" s="116"/>
      <c r="C193" s="326"/>
      <c r="D193" s="326"/>
      <c r="E193" s="116"/>
      <c r="F193" s="116"/>
      <c r="G193" s="116"/>
      <c r="H193"/>
    </row>
    <row r="194" spans="1:8" ht="15" x14ac:dyDescent="0.25">
      <c r="A194"/>
      <c r="B194" s="116"/>
      <c r="C194" s="326"/>
      <c r="D194" s="326"/>
      <c r="E194" s="116"/>
      <c r="F194" s="116"/>
      <c r="G194" s="116"/>
      <c r="H194"/>
    </row>
    <row r="195" spans="1:8" ht="15" x14ac:dyDescent="0.25">
      <c r="A195"/>
      <c r="B195" s="116"/>
      <c r="C195" s="326"/>
      <c r="D195" s="326"/>
      <c r="E195" s="116"/>
      <c r="F195" s="116"/>
      <c r="G195" s="116"/>
      <c r="H195"/>
    </row>
    <row r="196" spans="1:8" ht="15" x14ac:dyDescent="0.25">
      <c r="A196"/>
      <c r="B196" s="116"/>
      <c r="C196" s="326"/>
      <c r="D196" s="326"/>
      <c r="E196" s="116"/>
      <c r="F196" s="116"/>
      <c r="G196" s="116"/>
      <c r="H196"/>
    </row>
    <row r="197" spans="1:8" ht="15" x14ac:dyDescent="0.25">
      <c r="A197"/>
      <c r="B197" s="116"/>
      <c r="C197" s="326"/>
      <c r="D197" s="326"/>
      <c r="E197" s="116"/>
      <c r="F197" s="116"/>
      <c r="G197" s="116"/>
      <c r="H197"/>
    </row>
    <row r="198" spans="1:8" ht="15" x14ac:dyDescent="0.25">
      <c r="A198"/>
      <c r="B198" s="116"/>
      <c r="C198" s="326"/>
      <c r="D198" s="326"/>
      <c r="E198" s="116"/>
      <c r="F198" s="116"/>
      <c r="G198" s="116"/>
      <c r="H198"/>
    </row>
    <row r="199" spans="1:8" ht="15" x14ac:dyDescent="0.25">
      <c r="A199"/>
      <c r="B199" s="116"/>
      <c r="C199" s="326"/>
      <c r="D199" s="326"/>
      <c r="E199" s="116"/>
      <c r="F199" s="116"/>
      <c r="G199" s="116"/>
      <c r="H199"/>
    </row>
    <row r="200" spans="1:8" ht="15" x14ac:dyDescent="0.25">
      <c r="A200"/>
      <c r="B200" s="116"/>
      <c r="C200" s="326"/>
      <c r="D200" s="326"/>
      <c r="E200" s="116"/>
      <c r="F200" s="116"/>
      <c r="G200" s="116"/>
      <c r="H200"/>
    </row>
    <row r="201" spans="1:8" ht="15" x14ac:dyDescent="0.25">
      <c r="A201"/>
      <c r="B201" s="116"/>
      <c r="C201" s="326"/>
      <c r="D201" s="326"/>
      <c r="E201" s="116"/>
      <c r="F201" s="116"/>
      <c r="G201" s="116"/>
      <c r="H201"/>
    </row>
    <row r="202" spans="1:8" ht="15" x14ac:dyDescent="0.25">
      <c r="A202"/>
      <c r="B202" s="116"/>
      <c r="C202" s="326"/>
      <c r="D202" s="326"/>
      <c r="E202" s="116"/>
      <c r="F202" s="116"/>
      <c r="G202" s="116"/>
      <c r="H202"/>
    </row>
    <row r="203" spans="1:8" ht="15" x14ac:dyDescent="0.25">
      <c r="A203"/>
      <c r="B203" s="116"/>
      <c r="C203" s="326"/>
      <c r="D203" s="326"/>
      <c r="E203" s="116"/>
      <c r="F203" s="116"/>
      <c r="G203" s="116"/>
      <c r="H203"/>
    </row>
    <row r="204" spans="1:8" ht="15" x14ac:dyDescent="0.25">
      <c r="A204"/>
      <c r="B204" s="116"/>
      <c r="C204" s="326"/>
      <c r="D204" s="326"/>
      <c r="E204" s="116"/>
      <c r="F204" s="116"/>
      <c r="G204" s="116"/>
      <c r="H204"/>
    </row>
    <row r="205" spans="1:8" ht="15" x14ac:dyDescent="0.25">
      <c r="A205"/>
      <c r="B205" s="116"/>
      <c r="C205" s="326"/>
      <c r="D205" s="326"/>
      <c r="E205" s="116"/>
      <c r="F205" s="116"/>
      <c r="G205" s="116"/>
      <c r="H205"/>
    </row>
    <row r="206" spans="1:8" ht="15" x14ac:dyDescent="0.25">
      <c r="A206"/>
      <c r="B206" s="116"/>
      <c r="C206" s="326"/>
      <c r="D206" s="326"/>
      <c r="E206" s="116"/>
      <c r="F206" s="116"/>
      <c r="G206" s="116"/>
      <c r="H206"/>
    </row>
    <row r="207" spans="1:8" ht="15" x14ac:dyDescent="0.25">
      <c r="A207"/>
      <c r="B207" s="116"/>
      <c r="C207" s="326"/>
      <c r="D207" s="326"/>
      <c r="E207" s="116"/>
      <c r="F207" s="116"/>
      <c r="G207" s="116"/>
      <c r="H207"/>
    </row>
    <row r="208" spans="1:8" ht="15" x14ac:dyDescent="0.25">
      <c r="A208"/>
      <c r="B208" s="116"/>
      <c r="C208" s="326"/>
      <c r="D208" s="326"/>
      <c r="E208" s="116"/>
      <c r="F208" s="116"/>
      <c r="G208" s="116"/>
      <c r="H208"/>
    </row>
    <row r="209" spans="1:8" ht="15" x14ac:dyDescent="0.25">
      <c r="A209"/>
      <c r="B209" s="116"/>
      <c r="C209" s="326"/>
      <c r="D209" s="326"/>
      <c r="E209" s="116"/>
      <c r="F209" s="116"/>
      <c r="G209" s="116"/>
      <c r="H209"/>
    </row>
    <row r="210" spans="1:8" ht="15" x14ac:dyDescent="0.25">
      <c r="A210"/>
      <c r="B210" s="116"/>
      <c r="C210" s="326"/>
      <c r="D210" s="326"/>
      <c r="E210" s="116"/>
      <c r="F210" s="116"/>
      <c r="G210" s="116"/>
      <c r="H210"/>
    </row>
    <row r="211" spans="1:8" ht="15" x14ac:dyDescent="0.25">
      <c r="A211"/>
      <c r="B211" s="116"/>
      <c r="C211" s="326"/>
      <c r="D211" s="326"/>
      <c r="E211" s="116"/>
      <c r="F211" s="116"/>
      <c r="G211" s="116"/>
      <c r="H211"/>
    </row>
    <row r="212" spans="1:8" ht="15" x14ac:dyDescent="0.25">
      <c r="A212"/>
      <c r="B212" s="116"/>
      <c r="C212" s="326"/>
      <c r="D212" s="326"/>
      <c r="E212" s="116"/>
      <c r="F212" s="116"/>
      <c r="G212" s="116"/>
      <c r="H212"/>
    </row>
    <row r="213" spans="1:8" ht="15" x14ac:dyDescent="0.25">
      <c r="A213"/>
      <c r="B213" s="116"/>
      <c r="C213" s="326"/>
      <c r="D213" s="326"/>
      <c r="E213" s="116"/>
      <c r="F213" s="116"/>
      <c r="G213" s="116"/>
      <c r="H213"/>
    </row>
    <row r="214" spans="1:8" ht="15" x14ac:dyDescent="0.25">
      <c r="A214"/>
      <c r="B214" s="116"/>
      <c r="C214" s="326"/>
      <c r="D214" s="326"/>
      <c r="E214" s="116"/>
      <c r="F214" s="116"/>
      <c r="G214" s="116"/>
      <c r="H214"/>
    </row>
    <row r="215" spans="1:8" ht="15" x14ac:dyDescent="0.25">
      <c r="A215"/>
      <c r="B215" s="116"/>
      <c r="C215" s="326"/>
      <c r="D215" s="326"/>
      <c r="E215" s="116"/>
      <c r="F215" s="116"/>
      <c r="G215" s="116"/>
      <c r="H215"/>
    </row>
    <row r="216" spans="1:8" ht="15" x14ac:dyDescent="0.25">
      <c r="A216"/>
      <c r="B216" s="116"/>
      <c r="C216" s="326"/>
      <c r="D216" s="326"/>
      <c r="E216" s="116"/>
      <c r="F216" s="116"/>
      <c r="G216" s="116"/>
      <c r="H216"/>
    </row>
    <row r="217" spans="1:8" ht="15" x14ac:dyDescent="0.25">
      <c r="A217"/>
      <c r="B217" s="116"/>
      <c r="C217" s="326"/>
      <c r="D217" s="326"/>
      <c r="E217" s="116"/>
      <c r="F217" s="116"/>
      <c r="G217" s="116"/>
      <c r="H217"/>
    </row>
    <row r="218" spans="1:8" ht="15" x14ac:dyDescent="0.25">
      <c r="A218"/>
      <c r="B218" s="116"/>
      <c r="C218" s="326"/>
      <c r="D218" s="326"/>
      <c r="E218" s="116"/>
      <c r="F218" s="116"/>
      <c r="G218" s="116"/>
      <c r="H218"/>
    </row>
    <row r="219" spans="1:8" ht="15" x14ac:dyDescent="0.25">
      <c r="A219"/>
      <c r="B219" s="116"/>
      <c r="C219" s="326"/>
      <c r="D219" s="326"/>
      <c r="E219" s="116"/>
      <c r="F219" s="116"/>
      <c r="G219" s="116"/>
      <c r="H219"/>
    </row>
    <row r="220" spans="1:8" ht="15" x14ac:dyDescent="0.25">
      <c r="A220"/>
      <c r="B220" s="116"/>
      <c r="C220" s="326"/>
      <c r="D220" s="326"/>
      <c r="E220" s="116"/>
      <c r="F220" s="116"/>
      <c r="G220" s="116"/>
      <c r="H220"/>
    </row>
    <row r="221" spans="1:8" ht="15" x14ac:dyDescent="0.25">
      <c r="A221"/>
      <c r="B221" s="116"/>
      <c r="C221" s="326"/>
      <c r="D221" s="326"/>
      <c r="E221" s="116"/>
      <c r="F221" s="116"/>
      <c r="G221" s="116"/>
      <c r="H221"/>
    </row>
    <row r="222" spans="1:8" ht="15" x14ac:dyDescent="0.25">
      <c r="A222"/>
      <c r="B222" s="116"/>
      <c r="C222" s="326"/>
      <c r="D222" s="326"/>
      <c r="E222" s="116"/>
      <c r="F222" s="116"/>
      <c r="G222" s="116"/>
      <c r="H222"/>
    </row>
    <row r="223" spans="1:8" ht="15" x14ac:dyDescent="0.25">
      <c r="A223"/>
      <c r="B223" s="116"/>
      <c r="C223" s="326"/>
      <c r="D223" s="326"/>
      <c r="E223" s="116"/>
      <c r="F223" s="116"/>
      <c r="G223" s="116"/>
      <c r="H223"/>
    </row>
    <row r="224" spans="1:8" ht="15" x14ac:dyDescent="0.25">
      <c r="A224"/>
      <c r="B224" s="116"/>
      <c r="C224" s="326"/>
      <c r="D224" s="326"/>
      <c r="E224" s="116"/>
      <c r="F224" s="116"/>
      <c r="G224" s="116"/>
      <c r="H224"/>
    </row>
    <row r="225" spans="1:8" ht="15" x14ac:dyDescent="0.25">
      <c r="A225"/>
      <c r="B225" s="116"/>
      <c r="C225" s="326"/>
      <c r="D225" s="326"/>
      <c r="E225" s="116"/>
      <c r="F225" s="116"/>
      <c r="G225" s="116"/>
      <c r="H225"/>
    </row>
    <row r="226" spans="1:8" ht="15" x14ac:dyDescent="0.25">
      <c r="A226"/>
      <c r="B226" s="116"/>
      <c r="C226" s="326"/>
      <c r="D226" s="326"/>
      <c r="E226" s="116"/>
      <c r="F226" s="116"/>
      <c r="G226" s="116"/>
      <c r="H226"/>
    </row>
    <row r="227" spans="1:8" ht="15" x14ac:dyDescent="0.25">
      <c r="A227"/>
      <c r="B227" s="116"/>
      <c r="C227" s="326"/>
      <c r="D227" s="326"/>
      <c r="E227" s="116"/>
      <c r="F227" s="116"/>
      <c r="G227" s="116"/>
      <c r="H227"/>
    </row>
    <row r="228" spans="1:8" ht="15" x14ac:dyDescent="0.25">
      <c r="A228"/>
      <c r="B228" s="116"/>
      <c r="C228" s="326"/>
      <c r="D228" s="326"/>
      <c r="E228" s="116"/>
      <c r="F228" s="116"/>
      <c r="G228" s="116"/>
      <c r="H228"/>
    </row>
    <row r="229" spans="1:8" ht="15" x14ac:dyDescent="0.25">
      <c r="A229"/>
      <c r="B229" s="116"/>
      <c r="C229" s="326"/>
      <c r="D229" s="326"/>
      <c r="E229" s="116"/>
      <c r="F229" s="116"/>
      <c r="G229" s="116"/>
      <c r="H229"/>
    </row>
    <row r="230" spans="1:8" ht="15" x14ac:dyDescent="0.25">
      <c r="A230"/>
      <c r="B230" s="116"/>
      <c r="C230" s="326"/>
      <c r="D230" s="326"/>
      <c r="E230" s="116"/>
      <c r="F230" s="116"/>
      <c r="G230" s="116"/>
      <c r="H230"/>
    </row>
    <row r="231" spans="1:8" ht="15" x14ac:dyDescent="0.25">
      <c r="A231"/>
      <c r="B231" s="116"/>
      <c r="C231" s="326"/>
      <c r="D231" s="326"/>
      <c r="E231" s="116"/>
      <c r="F231" s="116"/>
      <c r="G231" s="116"/>
      <c r="H231"/>
    </row>
    <row r="232" spans="1:8" ht="15" x14ac:dyDescent="0.25">
      <c r="A232"/>
      <c r="B232" s="116"/>
      <c r="C232" s="326"/>
      <c r="D232" s="326"/>
      <c r="E232" s="116"/>
      <c r="F232" s="116"/>
      <c r="G232" s="116"/>
      <c r="H232"/>
    </row>
    <row r="233" spans="1:8" ht="15" x14ac:dyDescent="0.25">
      <c r="A233"/>
      <c r="B233" s="116"/>
      <c r="C233" s="326"/>
      <c r="D233" s="326"/>
      <c r="E233" s="116"/>
      <c r="F233" s="116"/>
      <c r="G233" s="116"/>
      <c r="H233"/>
    </row>
    <row r="234" spans="1:8" ht="15" x14ac:dyDescent="0.25">
      <c r="A234"/>
      <c r="B234" s="116"/>
      <c r="C234" s="326"/>
      <c r="D234" s="326"/>
      <c r="E234" s="116"/>
      <c r="F234" s="116"/>
      <c r="G234" s="116"/>
      <c r="H234"/>
    </row>
    <row r="235" spans="1:8" ht="15" x14ac:dyDescent="0.25">
      <c r="A235"/>
      <c r="B235" s="116"/>
      <c r="C235" s="326"/>
      <c r="D235" s="326"/>
      <c r="E235" s="116"/>
      <c r="F235" s="116"/>
      <c r="G235" s="116"/>
      <c r="H235"/>
    </row>
    <row r="236" spans="1:8" ht="15" x14ac:dyDescent="0.25">
      <c r="A236"/>
      <c r="B236" s="116"/>
      <c r="C236" s="326"/>
      <c r="D236" s="326"/>
      <c r="E236" s="116"/>
      <c r="F236" s="116"/>
      <c r="G236" s="116"/>
      <c r="H236"/>
    </row>
    <row r="237" spans="1:8" ht="15" x14ac:dyDescent="0.25">
      <c r="A237"/>
      <c r="B237" s="116"/>
      <c r="C237" s="326"/>
      <c r="D237" s="326"/>
      <c r="E237" s="116"/>
      <c r="F237" s="116"/>
      <c r="G237" s="116"/>
      <c r="H237"/>
    </row>
    <row r="238" spans="1:8" ht="15" x14ac:dyDescent="0.25">
      <c r="A238"/>
      <c r="B238" s="116"/>
      <c r="C238" s="326"/>
      <c r="D238" s="326"/>
      <c r="E238" s="116"/>
      <c r="F238" s="116"/>
      <c r="G238" s="116"/>
      <c r="H238"/>
    </row>
    <row r="239" spans="1:8" ht="15" x14ac:dyDescent="0.25">
      <c r="A239"/>
      <c r="B239" s="116"/>
      <c r="C239" s="326"/>
      <c r="D239" s="326"/>
      <c r="E239" s="116"/>
      <c r="F239" s="116"/>
      <c r="G239" s="116"/>
      <c r="H239"/>
    </row>
    <row r="240" spans="1:8" ht="15" x14ac:dyDescent="0.25">
      <c r="A240"/>
      <c r="B240" s="116"/>
      <c r="C240" s="326"/>
      <c r="D240" s="326"/>
      <c r="E240" s="116"/>
      <c r="F240" s="116"/>
      <c r="G240" s="116"/>
      <c r="H240"/>
    </row>
    <row r="241" spans="1:8" ht="15" x14ac:dyDescent="0.25">
      <c r="A241"/>
      <c r="B241" s="116"/>
      <c r="C241" s="326"/>
      <c r="D241" s="326"/>
      <c r="E241" s="116"/>
      <c r="F241" s="116"/>
      <c r="G241" s="116"/>
      <c r="H241"/>
    </row>
    <row r="242" spans="1:8" ht="15" x14ac:dyDescent="0.25">
      <c r="A242"/>
      <c r="B242" s="116"/>
      <c r="C242" s="326"/>
      <c r="D242" s="326"/>
      <c r="E242" s="116"/>
      <c r="F242" s="116"/>
      <c r="G242" s="116"/>
      <c r="H242"/>
    </row>
    <row r="243" spans="1:8" ht="15" x14ac:dyDescent="0.25">
      <c r="A243"/>
      <c r="B243" s="116"/>
      <c r="C243" s="326"/>
      <c r="D243" s="326"/>
      <c r="E243" s="116"/>
      <c r="F243" s="116"/>
      <c r="G243" s="116"/>
      <c r="H243"/>
    </row>
    <row r="244" spans="1:8" ht="15" x14ac:dyDescent="0.25">
      <c r="A244"/>
      <c r="B244" s="116"/>
      <c r="C244" s="326"/>
      <c r="D244" s="326"/>
      <c r="E244" s="116"/>
      <c r="F244" s="116"/>
      <c r="G244" s="116"/>
      <c r="H244"/>
    </row>
    <row r="245" spans="1:8" ht="15" x14ac:dyDescent="0.25">
      <c r="A245"/>
      <c r="B245" s="116"/>
      <c r="C245" s="326"/>
      <c r="D245" s="326"/>
      <c r="E245" s="116"/>
      <c r="F245" s="116"/>
      <c r="G245" s="116"/>
      <c r="H245"/>
    </row>
    <row r="246" spans="1:8" ht="15" x14ac:dyDescent="0.25">
      <c r="A246"/>
      <c r="B246" s="116"/>
      <c r="C246" s="326"/>
      <c r="D246" s="326"/>
      <c r="E246" s="116"/>
      <c r="F246" s="116"/>
      <c r="G246" s="116"/>
      <c r="H246"/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sqref="A1:G16"/>
    </sheetView>
  </sheetViews>
  <sheetFormatPr defaultColWidth="13.7109375" defaultRowHeight="12" x14ac:dyDescent="0.2"/>
  <cols>
    <col min="1" max="1" width="52.85546875" style="47" customWidth="1"/>
    <col min="2" max="2" width="13.7109375" style="66" customWidth="1"/>
    <col min="3" max="4" width="13.7109375" style="328" customWidth="1"/>
    <col min="5" max="7" width="13.7109375" style="66" customWidth="1"/>
    <col min="8" max="8" width="13.7109375" style="47" customWidth="1"/>
    <col min="9" max="16384" width="13.7109375" style="47"/>
  </cols>
  <sheetData>
    <row r="1" spans="1:8" s="49" customFormat="1" x14ac:dyDescent="0.2">
      <c r="A1" s="93" t="s">
        <v>311</v>
      </c>
      <c r="B1" s="93"/>
      <c r="C1" s="332"/>
      <c r="D1" s="332"/>
      <c r="E1" s="93"/>
      <c r="F1" s="97"/>
      <c r="G1" s="97"/>
      <c r="H1" s="64"/>
    </row>
    <row r="3" spans="1:8" x14ac:dyDescent="0.2">
      <c r="A3" s="93" t="s">
        <v>312</v>
      </c>
      <c r="B3" s="97"/>
      <c r="C3" s="349"/>
      <c r="D3" s="349"/>
      <c r="E3" s="97"/>
      <c r="F3" s="97"/>
      <c r="G3" s="97"/>
      <c r="H3" s="64"/>
    </row>
    <row r="4" spans="1:8" hidden="1" x14ac:dyDescent="0.2">
      <c r="A4" s="93"/>
      <c r="B4" s="97"/>
      <c r="C4" s="349"/>
      <c r="D4" s="349"/>
      <c r="E4" s="97"/>
      <c r="F4" s="97"/>
      <c r="G4" s="97"/>
      <c r="H4" s="64"/>
    </row>
    <row r="5" spans="1:8" hidden="1" x14ac:dyDescent="0.2">
      <c r="A5" s="93"/>
      <c r="H5" s="64"/>
    </row>
    <row r="6" spans="1:8" hidden="1" x14ac:dyDescent="0.2">
      <c r="A6" s="93"/>
      <c r="H6" s="64"/>
    </row>
    <row r="7" spans="1:8" x14ac:dyDescent="0.2">
      <c r="A7" s="93"/>
      <c r="B7" s="97"/>
      <c r="C7" s="349"/>
      <c r="D7" s="349"/>
      <c r="E7" s="97"/>
      <c r="F7" s="97"/>
      <c r="G7" s="97"/>
      <c r="H7" s="64"/>
    </row>
    <row r="8" spans="1:8" ht="36" x14ac:dyDescent="0.2">
      <c r="A8" s="164" t="s">
        <v>323</v>
      </c>
      <c r="B8" s="162" t="s">
        <v>329</v>
      </c>
      <c r="C8" s="334" t="s">
        <v>339</v>
      </c>
      <c r="D8" s="334" t="s">
        <v>327</v>
      </c>
      <c r="E8" s="162" t="s">
        <v>340</v>
      </c>
      <c r="F8" s="162" t="s">
        <v>357</v>
      </c>
      <c r="G8" s="162" t="s">
        <v>357</v>
      </c>
    </row>
    <row r="9" spans="1:8" x14ac:dyDescent="0.2">
      <c r="A9" s="164"/>
      <c r="B9" s="164" t="s">
        <v>299</v>
      </c>
      <c r="C9" s="335" t="s">
        <v>300</v>
      </c>
      <c r="D9" s="335" t="s">
        <v>301</v>
      </c>
      <c r="E9" s="164" t="s">
        <v>302</v>
      </c>
      <c r="F9" s="218" t="s">
        <v>304</v>
      </c>
      <c r="G9" s="218" t="s">
        <v>303</v>
      </c>
    </row>
    <row r="10" spans="1:8" hidden="1" x14ac:dyDescent="0.2">
      <c r="A10" s="93"/>
      <c r="B10" s="97"/>
      <c r="C10" s="349"/>
      <c r="D10" s="349"/>
      <c r="E10" s="97"/>
      <c r="F10" s="97"/>
      <c r="G10" s="97"/>
      <c r="H10" s="64"/>
    </row>
    <row r="11" spans="1:8" ht="15" hidden="1" x14ac:dyDescent="0.25">
      <c r="A11" s="68" t="s">
        <v>265</v>
      </c>
      <c r="B11" s="67" t="s" vm="1">
        <v>266</v>
      </c>
      <c r="C11" s="326"/>
      <c r="D11" s="326"/>
      <c r="E11" s="116"/>
      <c r="F11" s="116"/>
      <c r="G11" s="116"/>
      <c r="H11"/>
    </row>
    <row r="12" spans="1:8" ht="15" hidden="1" x14ac:dyDescent="0.25">
      <c r="A12"/>
      <c r="B12" s="116"/>
      <c r="C12" s="326"/>
      <c r="D12" s="326"/>
      <c r="E12" s="116"/>
      <c r="F12" s="116"/>
      <c r="G12" s="116"/>
      <c r="H12"/>
    </row>
    <row r="13" spans="1:8" ht="15" hidden="1" x14ac:dyDescent="0.25">
      <c r="A13" s="80" t="s">
        <v>165</v>
      </c>
      <c r="B13" s="67" t="s">
        <v>342</v>
      </c>
      <c r="C13" s="327" t="s">
        <v>343</v>
      </c>
      <c r="D13" s="327" t="s">
        <v>344</v>
      </c>
      <c r="E13" s="67" t="s">
        <v>345</v>
      </c>
      <c r="F13" s="67" t="s">
        <v>350</v>
      </c>
      <c r="G13" s="67" t="s">
        <v>364</v>
      </c>
      <c r="H13"/>
    </row>
    <row r="14" spans="1:8" ht="15" x14ac:dyDescent="0.25">
      <c r="A14" s="69" t="s">
        <v>166</v>
      </c>
      <c r="B14" s="67">
        <v>11042707.229999999</v>
      </c>
      <c r="C14" s="327">
        <v>14406098</v>
      </c>
      <c r="D14" s="327">
        <v>11244276</v>
      </c>
      <c r="E14" s="67">
        <v>11062318.020000003</v>
      </c>
      <c r="F14" s="67">
        <v>100.18</v>
      </c>
      <c r="G14" s="67">
        <v>98.381772379119852</v>
      </c>
      <c r="H14"/>
    </row>
    <row r="15" spans="1:8" ht="15" x14ac:dyDescent="0.25">
      <c r="A15" s="70" t="s">
        <v>158</v>
      </c>
      <c r="B15" s="67">
        <v>11042707.229999999</v>
      </c>
      <c r="C15" s="327">
        <v>14406098</v>
      </c>
      <c r="D15" s="327">
        <v>11244276</v>
      </c>
      <c r="E15" s="67">
        <v>11062318.020000003</v>
      </c>
      <c r="F15" s="67">
        <v>100.18</v>
      </c>
      <c r="G15" s="67">
        <v>98.381772379119852</v>
      </c>
      <c r="H15"/>
    </row>
    <row r="16" spans="1:8" ht="15" x14ac:dyDescent="0.25">
      <c r="A16" s="69" t="s">
        <v>264</v>
      </c>
      <c r="B16" s="67">
        <v>11042707.229999999</v>
      </c>
      <c r="C16" s="327">
        <v>14406098</v>
      </c>
      <c r="D16" s="327">
        <v>11244276</v>
      </c>
      <c r="E16" s="67">
        <v>11062318.020000003</v>
      </c>
      <c r="F16" s="67">
        <v>100.18</v>
      </c>
      <c r="G16" s="67">
        <v>98.381772379119852</v>
      </c>
      <c r="H16"/>
    </row>
    <row r="17" spans="1:8" ht="15" x14ac:dyDescent="0.25">
      <c r="A17"/>
      <c r="B17" s="116"/>
      <c r="C17" s="326"/>
      <c r="D17" s="326"/>
      <c r="E17" s="116"/>
      <c r="F17" s="116"/>
      <c r="G17" s="116"/>
      <c r="H17"/>
    </row>
    <row r="18" spans="1:8" ht="15" x14ac:dyDescent="0.25">
      <c r="A18"/>
      <c r="B18" s="116"/>
      <c r="C18" s="326"/>
      <c r="D18" s="326"/>
      <c r="E18" s="116"/>
      <c r="F18" s="116"/>
      <c r="G18" s="116"/>
      <c r="H18"/>
    </row>
    <row r="19" spans="1:8" ht="15" x14ac:dyDescent="0.25">
      <c r="A19"/>
      <c r="B19" s="116"/>
      <c r="C19" s="326"/>
      <c r="D19" s="326"/>
      <c r="E19" s="116"/>
      <c r="F19" s="116"/>
      <c r="G19" s="116"/>
      <c r="H19"/>
    </row>
    <row r="20" spans="1:8" ht="15" x14ac:dyDescent="0.25">
      <c r="A20"/>
      <c r="B20" s="116"/>
      <c r="C20" s="326"/>
      <c r="D20" s="326"/>
      <c r="E20" s="116"/>
      <c r="F20" s="116"/>
      <c r="G20" s="116"/>
      <c r="H20"/>
    </row>
    <row r="21" spans="1:8" ht="15" x14ac:dyDescent="0.25">
      <c r="A21"/>
      <c r="B21" s="116"/>
      <c r="C21" s="326"/>
      <c r="D21" s="326"/>
      <c r="E21" s="116"/>
      <c r="F21" s="116"/>
      <c r="G21" s="116"/>
      <c r="H21"/>
    </row>
    <row r="22" spans="1:8" ht="15" x14ac:dyDescent="0.25">
      <c r="A22"/>
      <c r="B22" s="116"/>
      <c r="C22" s="326"/>
      <c r="D22" s="326"/>
      <c r="E22" s="116"/>
      <c r="F22" s="116"/>
      <c r="G22" s="116"/>
      <c r="H22"/>
    </row>
    <row r="23" spans="1:8" ht="15" x14ac:dyDescent="0.25">
      <c r="A23"/>
      <c r="B23" s="116"/>
      <c r="C23" s="326"/>
      <c r="D23" s="326"/>
      <c r="E23" s="116"/>
      <c r="F23" s="116"/>
      <c r="G23" s="116"/>
      <c r="H23"/>
    </row>
    <row r="24" spans="1:8" ht="15" x14ac:dyDescent="0.25">
      <c r="A24"/>
      <c r="B24" s="116"/>
      <c r="C24" s="326"/>
      <c r="D24" s="326"/>
      <c r="E24" s="116"/>
      <c r="F24" s="116"/>
      <c r="G24" s="116"/>
      <c r="H24"/>
    </row>
    <row r="25" spans="1:8" ht="15" x14ac:dyDescent="0.25">
      <c r="A25"/>
      <c r="B25" s="116"/>
      <c r="C25" s="326"/>
      <c r="D25" s="326"/>
      <c r="E25" s="116"/>
      <c r="F25" s="116"/>
      <c r="G25" s="116"/>
      <c r="H25"/>
    </row>
    <row r="26" spans="1:8" ht="15" x14ac:dyDescent="0.25">
      <c r="A26"/>
      <c r="B26" s="116"/>
      <c r="C26" s="326"/>
      <c r="D26" s="326"/>
      <c r="E26" s="116"/>
      <c r="F26" s="116"/>
      <c r="G26" s="116"/>
      <c r="H26"/>
    </row>
    <row r="27" spans="1:8" ht="15" x14ac:dyDescent="0.25">
      <c r="A27"/>
      <c r="B27" s="116"/>
      <c r="C27" s="326"/>
      <c r="D27" s="326"/>
      <c r="E27" s="116"/>
      <c r="F27" s="116"/>
      <c r="G27" s="116"/>
      <c r="H27"/>
    </row>
    <row r="28" spans="1:8" ht="15" x14ac:dyDescent="0.25">
      <c r="A28"/>
      <c r="B28" s="116"/>
      <c r="C28" s="326"/>
      <c r="D28" s="326"/>
      <c r="E28" s="116"/>
      <c r="F28" s="116"/>
      <c r="G28" s="116"/>
      <c r="H28"/>
    </row>
    <row r="29" spans="1:8" ht="15" x14ac:dyDescent="0.25">
      <c r="A29"/>
      <c r="B29" s="116"/>
      <c r="C29" s="326"/>
      <c r="D29" s="326"/>
      <c r="E29" s="116"/>
      <c r="F29" s="116"/>
      <c r="G29" s="116"/>
      <c r="H29"/>
    </row>
    <row r="30" spans="1:8" ht="15" x14ac:dyDescent="0.25">
      <c r="A30"/>
      <c r="B30" s="116"/>
      <c r="C30" s="326"/>
      <c r="D30" s="326"/>
      <c r="E30" s="116"/>
      <c r="F30" s="116"/>
      <c r="G30" s="116"/>
      <c r="H30"/>
    </row>
    <row r="31" spans="1:8" ht="15" x14ac:dyDescent="0.25">
      <c r="A31"/>
      <c r="B31" s="116"/>
      <c r="C31" s="326"/>
      <c r="D31" s="326"/>
      <c r="E31" s="116"/>
      <c r="F31" s="116"/>
      <c r="G31" s="116"/>
      <c r="H31"/>
    </row>
    <row r="32" spans="1:8" ht="15" x14ac:dyDescent="0.25">
      <c r="A32"/>
      <c r="B32" s="116"/>
      <c r="C32" s="326"/>
      <c r="D32" s="326"/>
      <c r="E32" s="116"/>
      <c r="F32" s="116"/>
      <c r="G32" s="116"/>
      <c r="H32"/>
    </row>
    <row r="33" spans="1:8" ht="15" x14ac:dyDescent="0.25">
      <c r="A33"/>
      <c r="B33" s="116"/>
      <c r="C33" s="326"/>
      <c r="D33" s="326"/>
      <c r="E33" s="116"/>
      <c r="F33" s="116"/>
      <c r="G33" s="116"/>
      <c r="H33"/>
    </row>
    <row r="34" spans="1:8" ht="15" x14ac:dyDescent="0.25">
      <c r="A34"/>
      <c r="B34" s="116"/>
      <c r="C34" s="326"/>
      <c r="D34" s="326"/>
      <c r="E34" s="116"/>
      <c r="F34" s="116"/>
      <c r="G34" s="116"/>
      <c r="H34"/>
    </row>
    <row r="35" spans="1:8" ht="15" x14ac:dyDescent="0.25">
      <c r="A35"/>
      <c r="B35" s="116"/>
      <c r="C35" s="326"/>
      <c r="D35" s="326"/>
      <c r="E35" s="116"/>
      <c r="F35" s="116"/>
      <c r="G35" s="116"/>
      <c r="H35"/>
    </row>
    <row r="36" spans="1:8" ht="15" x14ac:dyDescent="0.25">
      <c r="A36"/>
      <c r="B36" s="116"/>
      <c r="C36" s="326"/>
      <c r="D36" s="326"/>
      <c r="E36" s="116"/>
      <c r="F36" s="116"/>
      <c r="G36" s="116"/>
      <c r="H36"/>
    </row>
    <row r="37" spans="1:8" ht="15" x14ac:dyDescent="0.25">
      <c r="A37"/>
      <c r="B37" s="116"/>
      <c r="C37" s="326"/>
      <c r="D37" s="326"/>
      <c r="E37" s="116"/>
      <c r="F37" s="116"/>
      <c r="G37" s="116"/>
      <c r="H37"/>
    </row>
    <row r="38" spans="1:8" ht="15" x14ac:dyDescent="0.25">
      <c r="A38"/>
      <c r="B38" s="116"/>
      <c r="C38" s="326"/>
      <c r="D38" s="326"/>
      <c r="E38" s="116"/>
      <c r="F38" s="116"/>
      <c r="G38" s="116"/>
      <c r="H38"/>
    </row>
    <row r="39" spans="1:8" ht="15" x14ac:dyDescent="0.25">
      <c r="A39"/>
      <c r="B39" s="116"/>
      <c r="C39" s="326"/>
      <c r="D39" s="326"/>
      <c r="E39" s="116"/>
      <c r="F39" s="116"/>
      <c r="G39" s="116"/>
      <c r="H39"/>
    </row>
    <row r="40" spans="1:8" ht="15" x14ac:dyDescent="0.25">
      <c r="A40"/>
      <c r="B40" s="116"/>
      <c r="C40" s="326"/>
      <c r="D40" s="326"/>
      <c r="E40" s="116"/>
      <c r="F40" s="116"/>
      <c r="G40" s="116"/>
      <c r="H40"/>
    </row>
    <row r="41" spans="1:8" ht="15" x14ac:dyDescent="0.25">
      <c r="A41"/>
      <c r="B41" s="116"/>
      <c r="C41" s="326"/>
      <c r="D41" s="326"/>
      <c r="E41" s="116"/>
      <c r="F41" s="116"/>
      <c r="G41" s="116"/>
      <c r="H41"/>
    </row>
    <row r="42" spans="1:8" ht="15" x14ac:dyDescent="0.25">
      <c r="A42"/>
      <c r="B42" s="116"/>
      <c r="C42" s="326"/>
      <c r="D42" s="326"/>
      <c r="E42" s="116"/>
      <c r="F42" s="116"/>
      <c r="G42" s="116"/>
      <c r="H42"/>
    </row>
    <row r="43" spans="1:8" ht="15" x14ac:dyDescent="0.25">
      <c r="A43"/>
      <c r="B43" s="116"/>
      <c r="C43" s="326"/>
      <c r="D43" s="326"/>
      <c r="E43" s="116"/>
      <c r="F43" s="116"/>
      <c r="G43" s="116"/>
      <c r="H43"/>
    </row>
    <row r="44" spans="1:8" ht="15" x14ac:dyDescent="0.25">
      <c r="A44"/>
      <c r="B44" s="116"/>
      <c r="C44" s="326"/>
      <c r="D44" s="326"/>
      <c r="E44" s="116"/>
      <c r="F44" s="116"/>
      <c r="G44" s="116"/>
      <c r="H44"/>
    </row>
    <row r="45" spans="1:8" ht="15" x14ac:dyDescent="0.25">
      <c r="A45"/>
      <c r="B45" s="116"/>
      <c r="C45" s="326"/>
      <c r="D45" s="326"/>
      <c r="E45" s="116"/>
      <c r="F45" s="116"/>
      <c r="G45" s="116"/>
      <c r="H45"/>
    </row>
    <row r="46" spans="1:8" ht="15" x14ac:dyDescent="0.25">
      <c r="A46"/>
      <c r="B46" s="116"/>
      <c r="C46" s="326"/>
      <c r="D46" s="326"/>
      <c r="E46" s="116"/>
      <c r="F46" s="116"/>
      <c r="G46" s="116"/>
      <c r="H46"/>
    </row>
    <row r="47" spans="1:8" ht="15" x14ac:dyDescent="0.25">
      <c r="A47"/>
      <c r="B47" s="116"/>
      <c r="C47" s="326"/>
      <c r="D47" s="326"/>
      <c r="E47" s="116"/>
      <c r="F47" s="116"/>
      <c r="G47" s="116"/>
      <c r="H47"/>
    </row>
    <row r="48" spans="1:8" ht="15" x14ac:dyDescent="0.25">
      <c r="A48"/>
      <c r="B48" s="116"/>
      <c r="C48" s="326"/>
      <c r="D48" s="326"/>
      <c r="E48" s="116"/>
      <c r="F48" s="116"/>
      <c r="G48" s="116"/>
      <c r="H48"/>
    </row>
    <row r="49" spans="1:8" ht="15" x14ac:dyDescent="0.25">
      <c r="A49"/>
      <c r="B49" s="116"/>
      <c r="C49" s="326"/>
      <c r="D49" s="326"/>
      <c r="E49" s="116"/>
      <c r="F49" s="116"/>
      <c r="G49" s="116"/>
      <c r="H49"/>
    </row>
    <row r="50" spans="1:8" ht="15" x14ac:dyDescent="0.25">
      <c r="A50"/>
      <c r="B50" s="116"/>
      <c r="C50" s="326"/>
      <c r="D50" s="326"/>
      <c r="E50" s="116"/>
      <c r="F50" s="116"/>
      <c r="G50" s="116"/>
      <c r="H50"/>
    </row>
    <row r="51" spans="1:8" ht="15" x14ac:dyDescent="0.25">
      <c r="A51"/>
      <c r="B51" s="116"/>
      <c r="C51" s="326"/>
      <c r="D51" s="326"/>
      <c r="E51" s="116"/>
      <c r="F51" s="116"/>
      <c r="G51" s="116"/>
      <c r="H51"/>
    </row>
    <row r="52" spans="1:8" ht="15" x14ac:dyDescent="0.25">
      <c r="A52"/>
      <c r="B52" s="116"/>
      <c r="C52" s="326"/>
      <c r="D52" s="326"/>
      <c r="E52" s="116"/>
      <c r="F52" s="116"/>
      <c r="G52" s="116"/>
      <c r="H52"/>
    </row>
    <row r="53" spans="1:8" ht="15" x14ac:dyDescent="0.25">
      <c r="A53"/>
      <c r="B53" s="116"/>
      <c r="C53" s="326"/>
      <c r="D53" s="326"/>
      <c r="E53" s="116"/>
      <c r="F53" s="116"/>
      <c r="G53" s="116"/>
      <c r="H53"/>
    </row>
    <row r="54" spans="1:8" ht="15" x14ac:dyDescent="0.25">
      <c r="A54"/>
      <c r="B54" s="116"/>
      <c r="C54" s="326"/>
      <c r="D54" s="326"/>
      <c r="E54" s="116"/>
      <c r="F54" s="116"/>
      <c r="G54" s="116"/>
      <c r="H54"/>
    </row>
    <row r="55" spans="1:8" ht="15" x14ac:dyDescent="0.25">
      <c r="A55"/>
      <c r="B55" s="116"/>
      <c r="C55" s="326"/>
      <c r="D55" s="326"/>
      <c r="E55" s="116"/>
      <c r="F55" s="116"/>
      <c r="G55" s="116"/>
      <c r="H55"/>
    </row>
    <row r="56" spans="1:8" ht="15" x14ac:dyDescent="0.25">
      <c r="A56"/>
      <c r="B56" s="116"/>
      <c r="C56" s="326"/>
      <c r="D56" s="326"/>
      <c r="E56" s="116"/>
      <c r="F56" s="116"/>
      <c r="G56" s="116"/>
      <c r="H56"/>
    </row>
    <row r="57" spans="1:8" ht="15" x14ac:dyDescent="0.25">
      <c r="A57"/>
      <c r="B57" s="116"/>
      <c r="C57" s="326"/>
      <c r="D57" s="326"/>
      <c r="E57" s="116"/>
      <c r="F57" s="116"/>
      <c r="G57" s="116"/>
      <c r="H57"/>
    </row>
    <row r="58" spans="1:8" ht="15" x14ac:dyDescent="0.25">
      <c r="A58"/>
      <c r="B58" s="116"/>
      <c r="C58" s="326"/>
      <c r="D58" s="326"/>
      <c r="E58" s="116"/>
      <c r="F58" s="116"/>
      <c r="G58" s="116"/>
      <c r="H58"/>
    </row>
    <row r="59" spans="1:8" ht="15" x14ac:dyDescent="0.25">
      <c r="A59"/>
      <c r="B59" s="116"/>
      <c r="C59" s="326"/>
      <c r="D59" s="326"/>
      <c r="E59" s="116"/>
      <c r="F59" s="116"/>
      <c r="G59" s="116"/>
      <c r="H59"/>
    </row>
    <row r="60" spans="1:8" ht="15" x14ac:dyDescent="0.25">
      <c r="A60"/>
      <c r="B60" s="116"/>
      <c r="C60" s="326"/>
      <c r="D60" s="326"/>
      <c r="E60" s="116"/>
      <c r="F60" s="116"/>
      <c r="G60" s="116"/>
      <c r="H60"/>
    </row>
    <row r="61" spans="1:8" ht="15" x14ac:dyDescent="0.25">
      <c r="A61"/>
      <c r="B61" s="116"/>
      <c r="C61" s="326"/>
      <c r="D61" s="326"/>
      <c r="E61" s="116"/>
      <c r="F61" s="116"/>
      <c r="G61" s="116"/>
      <c r="H61"/>
    </row>
    <row r="62" spans="1:8" ht="15" x14ac:dyDescent="0.25">
      <c r="A62"/>
      <c r="B62" s="116"/>
      <c r="C62" s="326"/>
      <c r="D62" s="326"/>
      <c r="E62" s="116"/>
      <c r="F62" s="116"/>
      <c r="G62" s="116"/>
      <c r="H62"/>
    </row>
    <row r="63" spans="1:8" ht="15" x14ac:dyDescent="0.25">
      <c r="A63"/>
      <c r="B63" s="116"/>
      <c r="C63" s="326"/>
      <c r="D63" s="326"/>
      <c r="E63" s="116"/>
      <c r="F63" s="116"/>
      <c r="G63" s="116"/>
      <c r="H63"/>
    </row>
    <row r="64" spans="1:8" ht="15" x14ac:dyDescent="0.25">
      <c r="A64"/>
      <c r="B64" s="116"/>
      <c r="C64" s="326"/>
      <c r="D64" s="326"/>
      <c r="E64" s="116"/>
      <c r="F64" s="116"/>
      <c r="G64" s="116"/>
      <c r="H64"/>
    </row>
    <row r="65" spans="1:8" ht="15" x14ac:dyDescent="0.25">
      <c r="A65"/>
      <c r="B65" s="116"/>
      <c r="C65" s="326"/>
      <c r="D65" s="326"/>
      <c r="E65" s="116"/>
      <c r="F65" s="116"/>
      <c r="G65" s="116"/>
      <c r="H65"/>
    </row>
    <row r="66" spans="1:8" ht="15" x14ac:dyDescent="0.25">
      <c r="A66"/>
      <c r="B66" s="116"/>
      <c r="C66" s="326"/>
      <c r="D66" s="326"/>
      <c r="E66" s="116"/>
      <c r="F66" s="116"/>
      <c r="G66" s="116"/>
      <c r="H66"/>
    </row>
    <row r="67" spans="1:8" ht="15" x14ac:dyDescent="0.25">
      <c r="A67"/>
      <c r="B67" s="116"/>
      <c r="C67" s="326"/>
      <c r="D67" s="326"/>
      <c r="E67" s="116"/>
      <c r="F67" s="116"/>
      <c r="G67" s="116"/>
      <c r="H67"/>
    </row>
    <row r="68" spans="1:8" ht="15" x14ac:dyDescent="0.25">
      <c r="A68"/>
      <c r="B68" s="116"/>
      <c r="C68" s="326"/>
      <c r="D68" s="326"/>
      <c r="E68" s="116"/>
      <c r="F68" s="116"/>
      <c r="G68" s="116"/>
      <c r="H68"/>
    </row>
    <row r="69" spans="1:8" ht="15" x14ac:dyDescent="0.25">
      <c r="A69"/>
      <c r="B69" s="116"/>
      <c r="C69" s="326"/>
      <c r="D69" s="326"/>
      <c r="E69" s="116"/>
      <c r="F69" s="116"/>
      <c r="G69" s="116"/>
      <c r="H69"/>
    </row>
    <row r="70" spans="1:8" ht="15" x14ac:dyDescent="0.25">
      <c r="A70"/>
      <c r="B70" s="116"/>
      <c r="C70" s="326"/>
      <c r="D70" s="326"/>
      <c r="E70" s="116"/>
      <c r="F70" s="116"/>
      <c r="G70" s="116"/>
      <c r="H70"/>
    </row>
    <row r="71" spans="1:8" ht="15" x14ac:dyDescent="0.25">
      <c r="A71"/>
      <c r="B71" s="116"/>
      <c r="C71" s="326"/>
      <c r="D71" s="326"/>
      <c r="E71" s="116"/>
      <c r="F71" s="116"/>
      <c r="G71" s="116"/>
      <c r="H71"/>
    </row>
    <row r="72" spans="1:8" ht="15" x14ac:dyDescent="0.25">
      <c r="A72"/>
      <c r="B72" s="116"/>
      <c r="C72" s="326"/>
      <c r="D72" s="326"/>
      <c r="E72" s="116"/>
      <c r="F72" s="116"/>
      <c r="G72" s="116"/>
      <c r="H72"/>
    </row>
    <row r="73" spans="1:8" ht="15" x14ac:dyDescent="0.25">
      <c r="A73"/>
      <c r="B73" s="116"/>
      <c r="C73" s="326"/>
      <c r="D73" s="326"/>
      <c r="E73" s="116"/>
      <c r="F73" s="116"/>
      <c r="G73" s="116"/>
      <c r="H73"/>
    </row>
    <row r="74" spans="1:8" ht="15" x14ac:dyDescent="0.25">
      <c r="A74"/>
      <c r="B74" s="116"/>
      <c r="C74" s="326"/>
      <c r="D74" s="326"/>
      <c r="E74" s="116"/>
      <c r="F74" s="116"/>
      <c r="G74" s="116"/>
      <c r="H74"/>
    </row>
    <row r="75" spans="1:8" ht="15" x14ac:dyDescent="0.25">
      <c r="A75"/>
      <c r="B75" s="116"/>
      <c r="C75" s="326"/>
      <c r="D75" s="326"/>
      <c r="E75" s="116"/>
      <c r="F75" s="116"/>
      <c r="G75" s="116"/>
      <c r="H75"/>
    </row>
    <row r="76" spans="1:8" ht="15" x14ac:dyDescent="0.25">
      <c r="A76"/>
      <c r="B76" s="116"/>
      <c r="C76" s="326"/>
      <c r="D76" s="326"/>
      <c r="E76" s="116"/>
      <c r="F76" s="116"/>
      <c r="G76" s="116"/>
      <c r="H76"/>
    </row>
    <row r="77" spans="1:8" ht="15" x14ac:dyDescent="0.25">
      <c r="A77"/>
      <c r="B77" s="116"/>
      <c r="C77" s="326"/>
      <c r="D77" s="326"/>
      <c r="E77" s="116"/>
      <c r="F77" s="116"/>
      <c r="G77" s="116"/>
      <c r="H77"/>
    </row>
    <row r="78" spans="1:8" ht="15" x14ac:dyDescent="0.25">
      <c r="A78"/>
      <c r="B78" s="116"/>
      <c r="C78" s="326"/>
      <c r="D78" s="326"/>
      <c r="E78" s="116"/>
      <c r="F78" s="116"/>
      <c r="G78" s="116"/>
      <c r="H78"/>
    </row>
    <row r="79" spans="1:8" ht="15" x14ac:dyDescent="0.25">
      <c r="A79"/>
      <c r="B79" s="116"/>
      <c r="C79" s="326"/>
      <c r="D79" s="326"/>
      <c r="E79" s="116"/>
      <c r="F79" s="116"/>
      <c r="G79" s="116"/>
      <c r="H79"/>
    </row>
    <row r="80" spans="1:8" ht="15" x14ac:dyDescent="0.25">
      <c r="A80"/>
      <c r="B80" s="116"/>
      <c r="C80" s="326"/>
      <c r="D80" s="326"/>
      <c r="E80" s="116"/>
      <c r="F80" s="116"/>
      <c r="G80" s="116"/>
      <c r="H80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8" sqref="A8"/>
      <selection pane="bottomRight" activeCell="A15" sqref="A15"/>
    </sheetView>
  </sheetViews>
  <sheetFormatPr defaultColWidth="8.85546875" defaultRowHeight="13.9" customHeight="1" x14ac:dyDescent="0.25"/>
  <cols>
    <col min="1" max="1" width="33.85546875" style="81" customWidth="1"/>
    <col min="2" max="2" width="13.28515625" style="148" customWidth="1"/>
    <col min="3" max="3" width="15.42578125" style="148" customWidth="1"/>
    <col min="4" max="4" width="16.140625" style="148" customWidth="1"/>
    <col min="5" max="5" width="16.28515625" style="148" customWidth="1"/>
    <col min="6" max="6" width="18.7109375" style="148" customWidth="1"/>
    <col min="7" max="7" width="18" style="81" customWidth="1"/>
    <col min="8" max="8" width="12.5703125" style="81" bestFit="1" customWidth="1"/>
    <col min="9" max="16384" width="8.85546875" style="81"/>
  </cols>
  <sheetData>
    <row r="1" spans="1:8" s="49" customFormat="1" ht="13.9" customHeight="1" x14ac:dyDescent="0.2">
      <c r="A1" s="93" t="s">
        <v>324</v>
      </c>
      <c r="B1" s="93"/>
      <c r="C1" s="93"/>
      <c r="D1" s="93"/>
      <c r="E1" s="93"/>
      <c r="F1" s="97"/>
      <c r="G1" s="64"/>
      <c r="H1" s="64"/>
    </row>
    <row r="2" spans="1:8" ht="13.9" customHeight="1" x14ac:dyDescent="0.25">
      <c r="A2" s="93"/>
      <c r="B2" s="97"/>
      <c r="C2" s="97"/>
      <c r="D2" s="97"/>
      <c r="E2" s="97"/>
      <c r="F2" s="97"/>
      <c r="G2" s="64"/>
      <c r="H2" s="64"/>
    </row>
    <row r="3" spans="1:8" ht="13.9" customHeight="1" x14ac:dyDescent="0.25">
      <c r="A3" s="93" t="s">
        <v>285</v>
      </c>
      <c r="B3" s="97"/>
      <c r="C3" s="97"/>
      <c r="D3" s="97"/>
      <c r="E3" s="97"/>
      <c r="F3" s="97"/>
      <c r="G3" s="64"/>
      <c r="H3" s="64"/>
    </row>
    <row r="4" spans="1:8" ht="13.9" customHeight="1" x14ac:dyDescent="0.25">
      <c r="A4" s="47"/>
      <c r="B4" s="67"/>
      <c r="C4" s="67"/>
      <c r="D4" s="67"/>
      <c r="E4" s="67"/>
      <c r="F4" s="66"/>
      <c r="G4" s="47"/>
      <c r="H4" s="47"/>
    </row>
    <row r="5" spans="1:8" s="47" customFormat="1" ht="13.9" customHeight="1" x14ac:dyDescent="0.2">
      <c r="A5" s="93"/>
      <c r="B5" s="97"/>
      <c r="C5" s="97"/>
      <c r="D5" s="97"/>
      <c r="E5" s="97"/>
      <c r="F5" s="97"/>
      <c r="G5" s="64"/>
      <c r="H5" s="64"/>
    </row>
    <row r="6" spans="1:8" s="47" customFormat="1" ht="13.9" customHeight="1" x14ac:dyDescent="0.2">
      <c r="A6" s="93"/>
      <c r="B6" s="97"/>
      <c r="C6" s="97"/>
      <c r="D6" s="97"/>
      <c r="E6" s="97"/>
      <c r="F6" s="97"/>
      <c r="G6" s="64"/>
      <c r="H6" s="64"/>
    </row>
    <row r="7" spans="1:8" s="47" customFormat="1" ht="38.450000000000003" customHeight="1" x14ac:dyDescent="0.2">
      <c r="A7" s="218" t="s">
        <v>360</v>
      </c>
      <c r="B7" s="162" t="s">
        <v>329</v>
      </c>
      <c r="C7" s="334" t="s">
        <v>339</v>
      </c>
      <c r="D7" s="334" t="s">
        <v>327</v>
      </c>
      <c r="E7" s="162" t="s">
        <v>340</v>
      </c>
      <c r="F7" s="162" t="s">
        <v>357</v>
      </c>
      <c r="G7" s="162" t="s">
        <v>357</v>
      </c>
    </row>
    <row r="8" spans="1:8" ht="13.9" customHeight="1" x14ac:dyDescent="0.25">
      <c r="A8" s="164"/>
      <c r="B8" s="164" t="s">
        <v>299</v>
      </c>
      <c r="C8" s="335" t="s">
        <v>300</v>
      </c>
      <c r="D8" s="335" t="s">
        <v>301</v>
      </c>
      <c r="E8" s="164" t="s">
        <v>302</v>
      </c>
      <c r="F8" s="218" t="s">
        <v>304</v>
      </c>
      <c r="G8" s="218" t="s">
        <v>303</v>
      </c>
      <c r="H8" s="47"/>
    </row>
    <row r="9" spans="1:8" s="61" customFormat="1" ht="79.900000000000006" hidden="1" customHeight="1" x14ac:dyDescent="0.25">
      <c r="A9" s="99" t="s">
        <v>115</v>
      </c>
      <c r="B9" s="355" t="s">
        <v>337</v>
      </c>
      <c r="C9" s="355" t="s">
        <v>330</v>
      </c>
      <c r="D9" s="355" t="s">
        <v>262</v>
      </c>
      <c r="E9" s="355" t="s">
        <v>332</v>
      </c>
      <c r="F9" s="355" t="s">
        <v>368</v>
      </c>
      <c r="G9" s="239" t="s">
        <v>365</v>
      </c>
      <c r="H9"/>
    </row>
    <row r="10" spans="1:8" s="47" customFormat="1" ht="15" x14ac:dyDescent="0.25">
      <c r="A10" s="375" t="s">
        <v>138</v>
      </c>
      <c r="B10" s="365">
        <v>0</v>
      </c>
      <c r="C10" s="366">
        <v>0</v>
      </c>
      <c r="D10" s="376">
        <v>0</v>
      </c>
      <c r="E10" s="367">
        <v>0</v>
      </c>
      <c r="F10" s="368"/>
      <c r="G10" s="369">
        <v>0</v>
      </c>
      <c r="H10"/>
    </row>
    <row r="11" spans="1:8" s="47" customFormat="1" ht="13.9" customHeight="1" x14ac:dyDescent="0.25">
      <c r="A11" s="378" t="s">
        <v>264</v>
      </c>
      <c r="B11" s="370">
        <v>0</v>
      </c>
      <c r="C11" s="371">
        <v>0</v>
      </c>
      <c r="D11" s="377">
        <v>0</v>
      </c>
      <c r="E11" s="372">
        <v>0</v>
      </c>
      <c r="F11" s="373"/>
      <c r="G11" s="374">
        <v>0</v>
      </c>
      <c r="H11"/>
    </row>
    <row r="12" spans="1:8" s="47" customFormat="1" ht="13.9" customHeight="1" x14ac:dyDescent="0.25">
      <c r="A12"/>
      <c r="B12" s="116"/>
      <c r="C12" s="116"/>
      <c r="D12" s="116"/>
      <c r="E12" s="116"/>
      <c r="F12" s="116"/>
      <c r="G12"/>
      <c r="H12"/>
    </row>
    <row r="13" spans="1:8" s="47" customFormat="1" ht="13.9" customHeight="1" x14ac:dyDescent="0.25">
      <c r="A13"/>
      <c r="B13" s="116"/>
      <c r="C13" s="116"/>
      <c r="D13" s="116"/>
      <c r="E13" s="116"/>
      <c r="F13" s="116"/>
      <c r="G13"/>
      <c r="H13"/>
    </row>
    <row r="14" spans="1:8" s="47" customFormat="1" ht="13.9" customHeight="1" x14ac:dyDescent="0.2">
      <c r="A14" s="93"/>
      <c r="B14" s="97"/>
      <c r="C14" s="97"/>
      <c r="D14" s="97"/>
      <c r="E14" s="97"/>
      <c r="F14" s="97"/>
      <c r="G14" s="64"/>
      <c r="H14" s="64"/>
    </row>
    <row r="15" spans="1:8" s="47" customFormat="1" ht="61.15" customHeight="1" x14ac:dyDescent="0.2">
      <c r="A15" s="218" t="s">
        <v>361</v>
      </c>
      <c r="B15" s="162" t="s">
        <v>329</v>
      </c>
      <c r="C15" s="334" t="s">
        <v>339</v>
      </c>
      <c r="D15" s="334" t="s">
        <v>327</v>
      </c>
      <c r="E15" s="162" t="s">
        <v>340</v>
      </c>
      <c r="F15" s="162" t="s">
        <v>357</v>
      </c>
      <c r="G15" s="162" t="s">
        <v>357</v>
      </c>
    </row>
    <row r="16" spans="1:8" s="47" customFormat="1" ht="12" x14ac:dyDescent="0.2">
      <c r="A16" s="164"/>
      <c r="B16" s="164" t="s">
        <v>299</v>
      </c>
      <c r="C16" s="335" t="s">
        <v>300</v>
      </c>
      <c r="D16" s="335" t="s">
        <v>301</v>
      </c>
      <c r="E16" s="164" t="s">
        <v>302</v>
      </c>
      <c r="F16" s="218" t="s">
        <v>304</v>
      </c>
      <c r="G16" s="218" t="s">
        <v>303</v>
      </c>
    </row>
    <row r="17" spans="1:8" s="82" customFormat="1" ht="13.9" hidden="1" customHeight="1" x14ac:dyDescent="0.25">
      <c r="A17" s="99" t="s">
        <v>115</v>
      </c>
      <c r="B17" s="355" t="s">
        <v>337</v>
      </c>
      <c r="C17" s="355" t="s">
        <v>330</v>
      </c>
      <c r="D17" s="355" t="s">
        <v>331</v>
      </c>
      <c r="E17" s="355" t="s">
        <v>332</v>
      </c>
      <c r="F17" s="355" t="s">
        <v>368</v>
      </c>
      <c r="G17" s="239" t="s">
        <v>365</v>
      </c>
      <c r="H17"/>
    </row>
    <row r="18" spans="1:8" ht="24.75" x14ac:dyDescent="0.25">
      <c r="A18" s="375" t="s">
        <v>141</v>
      </c>
      <c r="B18" s="365">
        <v>0</v>
      </c>
      <c r="C18" s="366">
        <v>0</v>
      </c>
      <c r="D18" s="366">
        <v>0</v>
      </c>
      <c r="E18" s="367">
        <v>0</v>
      </c>
      <c r="F18" s="368"/>
      <c r="G18" s="369">
        <v>0</v>
      </c>
      <c r="H18"/>
    </row>
    <row r="19" spans="1:8" ht="13.9" customHeight="1" x14ac:dyDescent="0.25">
      <c r="A19" s="364" t="s">
        <v>264</v>
      </c>
      <c r="B19" s="370">
        <v>0</v>
      </c>
      <c r="C19" s="371">
        <v>0</v>
      </c>
      <c r="D19" s="371">
        <v>0</v>
      </c>
      <c r="E19" s="372">
        <v>0</v>
      </c>
      <c r="F19" s="373"/>
      <c r="G19" s="374">
        <v>0</v>
      </c>
      <c r="H19"/>
    </row>
    <row r="20" spans="1:8" ht="13.9" customHeight="1" x14ac:dyDescent="0.25">
      <c r="A20"/>
      <c r="B20" s="116"/>
      <c r="C20" s="116"/>
      <c r="D20" s="116"/>
      <c r="E20" s="116"/>
      <c r="F20" s="116"/>
      <c r="G20"/>
      <c r="H20"/>
    </row>
    <row r="21" spans="1:8" ht="13.9" customHeight="1" x14ac:dyDescent="0.25">
      <c r="A21"/>
      <c r="B21" s="116"/>
      <c r="C21" s="116"/>
      <c r="D21" s="116"/>
      <c r="E21" s="116"/>
      <c r="F21" s="116"/>
      <c r="G21"/>
      <c r="H21"/>
    </row>
    <row r="22" spans="1:8" ht="13.9" customHeight="1" x14ac:dyDescent="0.25">
      <c r="A22"/>
      <c r="B22" s="116"/>
      <c r="C22" s="116"/>
      <c r="D22" s="116"/>
      <c r="E22" s="116"/>
      <c r="F22" s="116"/>
      <c r="G22"/>
      <c r="H22"/>
    </row>
  </sheetData>
  <pageMargins left="0.7" right="0.7" top="0.75" bottom="0.75" header="0.3" footer="0.3"/>
  <pageSetup paperSize="9" scale="61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H28" sqref="H28"/>
    </sheetView>
  </sheetViews>
  <sheetFormatPr defaultColWidth="8.85546875" defaultRowHeight="15" x14ac:dyDescent="0.25"/>
  <cols>
    <col min="1" max="1" width="14.140625" style="81" bestFit="1" customWidth="1"/>
    <col min="2" max="2" width="11" style="81" bestFit="1" customWidth="1"/>
    <col min="3" max="3" width="7" style="81" bestFit="1" customWidth="1"/>
    <col min="4" max="4" width="7.85546875" style="81" bestFit="1" customWidth="1"/>
    <col min="5" max="5" width="11.140625" style="81" bestFit="1" customWidth="1"/>
    <col min="6" max="6" width="7.85546875" style="81" bestFit="1" customWidth="1"/>
    <col min="7" max="7" width="12.5703125" style="81" bestFit="1" customWidth="1"/>
    <col min="8" max="8" width="15.5703125" style="81" bestFit="1" customWidth="1"/>
    <col min="9" max="16384" width="8.85546875" style="81"/>
  </cols>
  <sheetData>
    <row r="1" spans="1:8" s="49" customFormat="1" ht="12" x14ac:dyDescent="0.2">
      <c r="A1" s="93" t="s">
        <v>324</v>
      </c>
      <c r="B1" s="93"/>
      <c r="C1" s="93"/>
      <c r="D1" s="93"/>
      <c r="E1" s="93"/>
      <c r="F1" s="64"/>
      <c r="G1" s="64"/>
      <c r="H1" s="64"/>
    </row>
    <row r="2" spans="1:8" x14ac:dyDescent="0.25">
      <c r="A2" s="93"/>
      <c r="B2" s="64"/>
      <c r="C2" s="97"/>
      <c r="D2" s="97"/>
      <c r="E2" s="97"/>
      <c r="F2" s="97"/>
      <c r="G2" s="64"/>
      <c r="H2" s="64"/>
    </row>
    <row r="3" spans="1:8" x14ac:dyDescent="0.25">
      <c r="A3" s="93" t="s">
        <v>286</v>
      </c>
      <c r="B3" s="64"/>
      <c r="C3" s="97"/>
      <c r="D3" s="97"/>
      <c r="E3" s="97"/>
      <c r="F3" s="97"/>
      <c r="G3" s="64"/>
      <c r="H3" s="64"/>
    </row>
    <row r="4" spans="1:8" x14ac:dyDescent="0.25">
      <c r="A4" s="47"/>
      <c r="B4" s="49"/>
      <c r="C4" s="67"/>
      <c r="D4" s="67"/>
      <c r="E4" s="67"/>
      <c r="F4" s="66"/>
      <c r="G4" s="47"/>
      <c r="H4" s="47"/>
    </row>
    <row r="5" spans="1:8" s="101" customFormat="1" ht="12.75" x14ac:dyDescent="0.2">
      <c r="A5" s="100" t="s">
        <v>287</v>
      </c>
      <c r="B5" s="100"/>
      <c r="C5" s="100"/>
      <c r="D5" s="100"/>
      <c r="E5" s="100"/>
      <c r="F5" s="100"/>
      <c r="G5" s="100"/>
    </row>
    <row r="6" spans="1:8" s="47" customFormat="1" ht="12" x14ac:dyDescent="0.2"/>
    <row r="7" spans="1:8" s="47" customFormat="1" ht="12" x14ac:dyDescent="0.2"/>
    <row r="8" spans="1:8" s="47" customFormat="1" ht="12" x14ac:dyDescent="0.2"/>
    <row r="9" spans="1:8" s="47" customFormat="1" ht="12" x14ac:dyDescent="0.2"/>
    <row r="10" spans="1:8" s="47" customFormat="1" ht="12" x14ac:dyDescent="0.2"/>
    <row r="11" spans="1:8" s="47" customFormat="1" ht="12" x14ac:dyDescent="0.2"/>
    <row r="12" spans="1:8" s="47" customFormat="1" ht="12" x14ac:dyDescent="0.2"/>
    <row r="13" spans="1:8" s="47" customFormat="1" ht="12" x14ac:dyDescent="0.2"/>
    <row r="14" spans="1:8" s="47" customFormat="1" ht="12" x14ac:dyDescent="0.2"/>
    <row r="15" spans="1:8" s="47" customFormat="1" ht="12" x14ac:dyDescent="0.2"/>
    <row r="16" spans="1:8" s="47" customFormat="1" ht="12" x14ac:dyDescent="0.2"/>
    <row r="17" spans="1:8" s="47" customFormat="1" ht="12" x14ac:dyDescent="0.2"/>
    <row r="18" spans="1:8" s="47" customFormat="1" ht="12" x14ac:dyDescent="0.2"/>
    <row r="19" spans="1:8" s="47" customFormat="1" ht="12" x14ac:dyDescent="0.2"/>
    <row r="20" spans="1:8" s="47" customFormat="1" ht="12" x14ac:dyDescent="0.2"/>
    <row r="21" spans="1:8" s="47" customFormat="1" ht="12" x14ac:dyDescent="0.2"/>
    <row r="22" spans="1:8" s="47" customFormat="1" ht="12" x14ac:dyDescent="0.2"/>
    <row r="23" spans="1:8" s="47" customFormat="1" ht="12" x14ac:dyDescent="0.2"/>
    <row r="24" spans="1:8" x14ac:dyDescent="0.25">
      <c r="A24"/>
      <c r="B24"/>
      <c r="C24"/>
      <c r="D24"/>
      <c r="E24"/>
      <c r="F24"/>
      <c r="G24"/>
      <c r="H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showGridLines="0" tabSelected="1" zoomScaleNormal="100" zoomScaleSheetLayoutView="70" workbookViewId="0">
      <selection activeCell="B41" sqref="B41"/>
    </sheetView>
  </sheetViews>
  <sheetFormatPr defaultColWidth="8.85546875" defaultRowHeight="12" x14ac:dyDescent="0.2"/>
  <cols>
    <col min="1" max="1" width="60.7109375" style="47" customWidth="1"/>
    <col min="2" max="2" width="17" style="66" customWidth="1"/>
    <col min="3" max="3" width="17.28515625" style="66" customWidth="1"/>
    <col min="4" max="4" width="15.7109375" style="66" customWidth="1"/>
    <col min="5" max="5" width="16.85546875" style="66" hidden="1" customWidth="1"/>
    <col min="6" max="6" width="11.28515625" style="47" customWidth="1"/>
    <col min="7" max="7" width="16.28515625" style="47" customWidth="1"/>
    <col min="8" max="10" width="8.85546875" style="47" customWidth="1"/>
    <col min="11" max="11" width="0.5703125" style="47" customWidth="1"/>
    <col min="12" max="16384" width="8.85546875" style="47"/>
  </cols>
  <sheetData>
    <row r="1" spans="1:7" x14ac:dyDescent="0.2">
      <c r="A1" s="51" t="s">
        <v>289</v>
      </c>
      <c r="B1" s="51"/>
      <c r="C1" s="51"/>
      <c r="D1" s="51"/>
      <c r="E1" s="93"/>
    </row>
    <row r="2" spans="1:7" x14ac:dyDescent="0.2">
      <c r="A2" s="50"/>
      <c r="B2" s="105"/>
      <c r="C2" s="105"/>
      <c r="D2" s="105"/>
      <c r="E2" s="96"/>
    </row>
    <row r="3" spans="1:7" ht="20.25" customHeight="1" x14ac:dyDescent="0.2">
      <c r="A3" s="51" t="s">
        <v>313</v>
      </c>
      <c r="B3" s="51"/>
      <c r="C3" s="51"/>
      <c r="D3" s="51"/>
      <c r="E3" s="93"/>
    </row>
    <row r="4" spans="1:7" hidden="1" x14ac:dyDescent="0.2">
      <c r="A4" s="51"/>
      <c r="B4" s="51"/>
      <c r="C4" s="51"/>
      <c r="D4" s="51"/>
      <c r="E4" s="93"/>
    </row>
    <row r="5" spans="1:7" hidden="1" x14ac:dyDescent="0.2">
      <c r="A5" s="51"/>
      <c r="B5" s="51"/>
      <c r="C5" s="51"/>
      <c r="D5" s="51"/>
      <c r="E5" s="93"/>
    </row>
    <row r="6" spans="1:7" hidden="1" x14ac:dyDescent="0.2">
      <c r="A6" s="51"/>
      <c r="B6" s="51"/>
      <c r="C6" s="51"/>
      <c r="D6" s="51"/>
      <c r="E6" s="93"/>
    </row>
    <row r="7" spans="1:7" hidden="1" x14ac:dyDescent="0.2">
      <c r="A7" s="51"/>
      <c r="B7" s="51"/>
      <c r="C7" s="51"/>
      <c r="D7" s="51"/>
      <c r="E7" s="93"/>
    </row>
    <row r="8" spans="1:7" hidden="1" x14ac:dyDescent="0.2">
      <c r="A8" s="51"/>
      <c r="B8" s="51"/>
      <c r="C8" s="51"/>
      <c r="D8" s="51"/>
      <c r="E8" s="93"/>
    </row>
    <row r="9" spans="1:7" hidden="1" x14ac:dyDescent="0.2">
      <c r="A9" s="51"/>
      <c r="B9" s="51"/>
      <c r="C9" s="51"/>
      <c r="D9" s="51"/>
      <c r="E9" s="93"/>
    </row>
    <row r="10" spans="1:7" ht="24" x14ac:dyDescent="0.2">
      <c r="A10" s="218" t="s">
        <v>323</v>
      </c>
      <c r="B10" s="334" t="s">
        <v>339</v>
      </c>
      <c r="C10" s="334" t="s">
        <v>327</v>
      </c>
      <c r="D10" s="162" t="s">
        <v>340</v>
      </c>
      <c r="E10" s="162" t="s">
        <v>357</v>
      </c>
      <c r="F10" s="162" t="s">
        <v>357</v>
      </c>
    </row>
    <row r="11" spans="1:7" x14ac:dyDescent="0.2">
      <c r="A11" s="164" t="s">
        <v>353</v>
      </c>
      <c r="B11" s="335">
        <v>1</v>
      </c>
      <c r="C11" s="335">
        <v>2</v>
      </c>
      <c r="D11" s="164" t="s">
        <v>301</v>
      </c>
      <c r="E11" s="218" t="s">
        <v>369</v>
      </c>
      <c r="F11" s="218" t="s">
        <v>369</v>
      </c>
    </row>
    <row r="12" spans="1:7" hidden="1" x14ac:dyDescent="0.2">
      <c r="A12" s="50"/>
      <c r="B12" s="96"/>
      <c r="C12" s="96"/>
      <c r="D12" s="96"/>
      <c r="E12" s="96"/>
    </row>
    <row r="13" spans="1:7" ht="15" hidden="1" x14ac:dyDescent="0.25">
      <c r="A13" s="68" t="s">
        <v>265</v>
      </c>
      <c r="B13" s="67" t="s" vm="1">
        <v>266</v>
      </c>
      <c r="C13" s="116"/>
      <c r="D13" s="116"/>
      <c r="E13" s="116"/>
    </row>
    <row r="14" spans="1:7" ht="15" hidden="1" x14ac:dyDescent="0.25">
      <c r="A14"/>
      <c r="B14" s="116"/>
      <c r="C14" s="116"/>
      <c r="D14" s="116"/>
      <c r="E14" s="116"/>
    </row>
    <row r="15" spans="1:7" ht="55.5" hidden="1" customHeight="1" x14ac:dyDescent="0.25">
      <c r="A15" s="350" t="s">
        <v>288</v>
      </c>
      <c r="B15" s="67" t="s">
        <v>343</v>
      </c>
      <c r="C15" s="67" t="s">
        <v>344</v>
      </c>
      <c r="D15" s="67" t="s">
        <v>345</v>
      </c>
      <c r="E15" s="67" t="s">
        <v>350</v>
      </c>
      <c r="F15" s="67" t="s">
        <v>364</v>
      </c>
      <c r="G15"/>
    </row>
    <row r="16" spans="1:7" ht="15" x14ac:dyDescent="0.25">
      <c r="A16" s="130" t="s">
        <v>2</v>
      </c>
      <c r="B16" s="152">
        <v>14406098</v>
      </c>
      <c r="C16" s="152">
        <v>11244276</v>
      </c>
      <c r="D16" s="152">
        <v>11062318.020000003</v>
      </c>
      <c r="E16" s="152">
        <v>100.18</v>
      </c>
      <c r="F16" s="152">
        <v>98.381772379119852</v>
      </c>
      <c r="G16"/>
    </row>
    <row r="17" spans="1:7" ht="15" x14ac:dyDescent="0.25">
      <c r="A17" s="131" t="s">
        <v>3</v>
      </c>
      <c r="B17" s="152">
        <v>14406098</v>
      </c>
      <c r="C17" s="152">
        <v>11244276</v>
      </c>
      <c r="D17" s="152">
        <v>11062318.020000003</v>
      </c>
      <c r="E17" s="152">
        <v>100.18</v>
      </c>
      <c r="F17" s="152">
        <v>98.381772379119852</v>
      </c>
      <c r="G17"/>
    </row>
    <row r="18" spans="1:7" ht="15" x14ac:dyDescent="0.25">
      <c r="A18" s="132" t="s">
        <v>4</v>
      </c>
      <c r="B18" s="152">
        <v>14406098</v>
      </c>
      <c r="C18" s="152">
        <v>11244276</v>
      </c>
      <c r="D18" s="152">
        <v>11062318.020000003</v>
      </c>
      <c r="E18" s="152">
        <v>100.18</v>
      </c>
      <c r="F18" s="152">
        <v>98.381772379119852</v>
      </c>
      <c r="G18"/>
    </row>
    <row r="19" spans="1:7" ht="15" x14ac:dyDescent="0.25">
      <c r="A19" s="133" t="s">
        <v>28</v>
      </c>
      <c r="B19" s="152">
        <v>14406098</v>
      </c>
      <c r="C19" s="152">
        <v>11244276</v>
      </c>
      <c r="D19" s="152">
        <v>11062318.020000003</v>
      </c>
      <c r="E19" s="152">
        <v>100.18</v>
      </c>
      <c r="F19" s="152">
        <v>98.381772379119852</v>
      </c>
      <c r="G19"/>
    </row>
    <row r="20" spans="1:7" ht="15" x14ac:dyDescent="0.25">
      <c r="A20" s="199" t="s">
        <v>150</v>
      </c>
      <c r="B20" s="153">
        <v>13288679</v>
      </c>
      <c r="C20" s="153">
        <v>10687266</v>
      </c>
      <c r="D20" s="153">
        <v>10570142.950000003</v>
      </c>
      <c r="E20" s="153">
        <v>111.77</v>
      </c>
      <c r="F20" s="153">
        <v>98.904087818156711</v>
      </c>
      <c r="G20"/>
    </row>
    <row r="21" spans="1:7" ht="15" x14ac:dyDescent="0.25">
      <c r="A21" s="351" t="s">
        <v>252</v>
      </c>
      <c r="B21" s="153">
        <v>199212</v>
      </c>
      <c r="C21" s="153">
        <v>199212</v>
      </c>
      <c r="D21" s="153">
        <v>134458.07999999999</v>
      </c>
      <c r="E21" s="153">
        <v>19.329999999999998</v>
      </c>
      <c r="F21" s="153">
        <v>67.494970182519126</v>
      </c>
      <c r="G21"/>
    </row>
    <row r="22" spans="1:7" ht="15" x14ac:dyDescent="0.25">
      <c r="A22" s="351" t="s">
        <v>257</v>
      </c>
      <c r="B22" s="153">
        <v>918207</v>
      </c>
      <c r="C22" s="153">
        <v>357798</v>
      </c>
      <c r="D22" s="153">
        <v>357716.99</v>
      </c>
      <c r="E22" s="153">
        <v>40.21</v>
      </c>
      <c r="F22" s="153">
        <v>99.977358733139923</v>
      </c>
      <c r="G22"/>
    </row>
    <row r="23" spans="1:7" ht="15" x14ac:dyDescent="0.25">
      <c r="A23" s="352" t="s">
        <v>264</v>
      </c>
      <c r="B23" s="119">
        <v>14406098</v>
      </c>
      <c r="C23" s="119">
        <v>11244276</v>
      </c>
      <c r="D23" s="119">
        <v>11062318.020000003</v>
      </c>
      <c r="E23" s="119">
        <v>100.18</v>
      </c>
      <c r="F23" s="119">
        <v>98.381772379119852</v>
      </c>
      <c r="G23"/>
    </row>
    <row r="24" spans="1:7" ht="15" x14ac:dyDescent="0.25">
      <c r="A24"/>
      <c r="B24" s="51"/>
      <c r="C24" s="51"/>
      <c r="D24" s="51"/>
      <c r="E24" s="93"/>
    </row>
    <row r="25" spans="1:7" ht="15" hidden="1" x14ac:dyDescent="0.25">
      <c r="A25"/>
      <c r="B25" s="51"/>
      <c r="C25" s="51"/>
      <c r="D25" s="51"/>
      <c r="E25" s="93"/>
    </row>
    <row r="26" spans="1:7" hidden="1" x14ac:dyDescent="0.2">
      <c r="A26" s="51"/>
      <c r="B26" s="51"/>
      <c r="C26" s="51"/>
      <c r="D26" s="51"/>
      <c r="E26" s="93"/>
    </row>
    <row r="27" spans="1:7" hidden="1" x14ac:dyDescent="0.2">
      <c r="A27" s="51"/>
      <c r="B27" s="51"/>
      <c r="C27" s="51"/>
      <c r="D27" s="51"/>
      <c r="E27" s="93"/>
    </row>
    <row r="28" spans="1:7" hidden="1" x14ac:dyDescent="0.2">
      <c r="A28" s="51"/>
      <c r="B28" s="51"/>
      <c r="C28" s="51"/>
      <c r="D28" s="51"/>
      <c r="E28" s="93"/>
    </row>
    <row r="29" spans="1:7" hidden="1" x14ac:dyDescent="0.2">
      <c r="A29" s="51"/>
      <c r="B29" s="51"/>
      <c r="C29" s="51"/>
      <c r="D29" s="51"/>
      <c r="E29" s="93"/>
    </row>
    <row r="30" spans="1:7" hidden="1" x14ac:dyDescent="0.2">
      <c r="A30" s="51"/>
      <c r="B30" s="51"/>
      <c r="C30" s="51"/>
      <c r="D30" s="51"/>
      <c r="E30" s="93"/>
    </row>
    <row r="31" spans="1:7" hidden="1" x14ac:dyDescent="0.2">
      <c r="A31" s="51"/>
      <c r="B31" s="51"/>
      <c r="C31" s="51"/>
      <c r="D31" s="51"/>
      <c r="E31" s="93"/>
    </row>
    <row r="32" spans="1:7" hidden="1" x14ac:dyDescent="0.2">
      <c r="A32" s="51"/>
      <c r="B32" s="51"/>
      <c r="C32" s="51"/>
      <c r="D32" s="51"/>
      <c r="E32" s="93"/>
    </row>
    <row r="33" spans="1:7" ht="24" x14ac:dyDescent="0.2">
      <c r="A33" s="218" t="s">
        <v>323</v>
      </c>
      <c r="B33" s="334" t="s">
        <v>339</v>
      </c>
      <c r="C33" s="334" t="s">
        <v>327</v>
      </c>
      <c r="D33" s="162" t="s">
        <v>340</v>
      </c>
      <c r="E33" s="162" t="s">
        <v>357</v>
      </c>
      <c r="F33" s="162" t="s">
        <v>357</v>
      </c>
    </row>
    <row r="34" spans="1:7" x14ac:dyDescent="0.2">
      <c r="A34" s="164" t="s">
        <v>352</v>
      </c>
      <c r="B34" s="335">
        <v>1</v>
      </c>
      <c r="C34" s="335">
        <v>2</v>
      </c>
      <c r="D34" s="164" t="s">
        <v>301</v>
      </c>
      <c r="E34" s="218" t="s">
        <v>369</v>
      </c>
      <c r="F34" s="218" t="s">
        <v>369</v>
      </c>
    </row>
    <row r="35" spans="1:7" hidden="1" x14ac:dyDescent="0.2">
      <c r="A35" s="51"/>
      <c r="B35" s="51"/>
      <c r="C35" s="51"/>
      <c r="D35" s="51"/>
      <c r="E35" s="93"/>
    </row>
    <row r="36" spans="1:7" ht="15" hidden="1" x14ac:dyDescent="0.25">
      <c r="A36"/>
      <c r="B36"/>
      <c r="C36"/>
      <c r="D36"/>
      <c r="E36" s="116"/>
    </row>
    <row r="37" spans="1:7" ht="15" hidden="1" x14ac:dyDescent="0.25">
      <c r="A37"/>
      <c r="B37"/>
      <c r="C37"/>
      <c r="D37"/>
      <c r="E37" s="116"/>
    </row>
    <row r="38" spans="1:7" ht="15" hidden="1" x14ac:dyDescent="0.25">
      <c r="A38" s="68" t="s">
        <v>265</v>
      </c>
      <c r="B38" s="67" t="s" vm="1">
        <v>266</v>
      </c>
      <c r="C38"/>
      <c r="D38"/>
      <c r="E38" s="116"/>
    </row>
    <row r="39" spans="1:7" ht="15" hidden="1" x14ac:dyDescent="0.25">
      <c r="A39"/>
      <c r="B39"/>
      <c r="C39"/>
      <c r="D39"/>
      <c r="E39" s="116"/>
    </row>
    <row r="40" spans="1:7" ht="43.15" hidden="1" customHeight="1" x14ac:dyDescent="0.25">
      <c r="A40" s="119" t="s">
        <v>288</v>
      </c>
      <c r="B40" s="66" t="s">
        <v>343</v>
      </c>
      <c r="C40" s="66" t="s">
        <v>344</v>
      </c>
      <c r="D40" s="66" t="s">
        <v>345</v>
      </c>
      <c r="E40" s="66" t="s">
        <v>350</v>
      </c>
      <c r="F40" s="66" t="s">
        <v>364</v>
      </c>
      <c r="G40"/>
    </row>
    <row r="41" spans="1:7" ht="15" x14ac:dyDescent="0.25">
      <c r="A41" s="123" t="s">
        <v>2</v>
      </c>
      <c r="B41" s="124">
        <v>14406098</v>
      </c>
      <c r="C41" s="124">
        <v>11244276</v>
      </c>
      <c r="D41" s="124">
        <v>11062318.020000003</v>
      </c>
      <c r="E41" s="124">
        <v>100.18</v>
      </c>
      <c r="F41" s="124">
        <v>98.381772379119852</v>
      </c>
      <c r="G41"/>
    </row>
    <row r="42" spans="1:7" ht="15" x14ac:dyDescent="0.25">
      <c r="A42" s="126" t="s">
        <v>3</v>
      </c>
      <c r="B42" s="124">
        <v>14406098</v>
      </c>
      <c r="C42" s="124">
        <v>11244276</v>
      </c>
      <c r="D42" s="124">
        <v>11062318.020000003</v>
      </c>
      <c r="E42" s="124">
        <v>100.18</v>
      </c>
      <c r="F42" s="124">
        <v>98.381772379119852</v>
      </c>
      <c r="G42"/>
    </row>
    <row r="43" spans="1:7" ht="15" x14ac:dyDescent="0.25">
      <c r="A43" s="127" t="s">
        <v>4</v>
      </c>
      <c r="B43" s="124">
        <v>14406098</v>
      </c>
      <c r="C43" s="124">
        <v>11244276</v>
      </c>
      <c r="D43" s="124">
        <v>11062318.020000003</v>
      </c>
      <c r="E43" s="124">
        <v>100.18</v>
      </c>
      <c r="F43" s="124">
        <v>98.381772379119852</v>
      </c>
      <c r="G43"/>
    </row>
    <row r="44" spans="1:7" ht="15" x14ac:dyDescent="0.25">
      <c r="A44" s="128" t="s">
        <v>28</v>
      </c>
      <c r="B44" s="124">
        <v>14406098</v>
      </c>
      <c r="C44" s="124">
        <v>11244276</v>
      </c>
      <c r="D44" s="124">
        <v>11062318.020000003</v>
      </c>
      <c r="E44" s="124">
        <v>100.18</v>
      </c>
      <c r="F44" s="124">
        <v>98.381772379119852</v>
      </c>
      <c r="G44"/>
    </row>
    <row r="45" spans="1:7" ht="15" x14ac:dyDescent="0.25">
      <c r="A45" s="137" t="s">
        <v>292</v>
      </c>
      <c r="B45" s="140">
        <v>13894190</v>
      </c>
      <c r="C45" s="140">
        <v>10747368</v>
      </c>
      <c r="D45" s="140">
        <v>10608072.58</v>
      </c>
      <c r="E45" s="140">
        <v>105.02</v>
      </c>
      <c r="F45" s="140">
        <v>98.70391132042748</v>
      </c>
      <c r="G45"/>
    </row>
    <row r="46" spans="1:7" ht="15" x14ac:dyDescent="0.25">
      <c r="A46" s="155" t="s">
        <v>150</v>
      </c>
      <c r="B46" s="142">
        <v>12776771</v>
      </c>
      <c r="C46" s="142">
        <v>10190358</v>
      </c>
      <c r="D46" s="142">
        <v>10115897.510000002</v>
      </c>
      <c r="E46" s="142">
        <v>109.82</v>
      </c>
      <c r="F46" s="142">
        <v>99.269304473895829</v>
      </c>
      <c r="G46"/>
    </row>
    <row r="47" spans="1:7" ht="15" x14ac:dyDescent="0.25">
      <c r="A47" s="156" t="s">
        <v>170</v>
      </c>
      <c r="B47" s="121">
        <v>8587079</v>
      </c>
      <c r="C47" s="121">
        <v>8508079</v>
      </c>
      <c r="D47" s="121">
        <v>8501634.7400000002</v>
      </c>
      <c r="E47" s="121">
        <v>107.08</v>
      </c>
      <c r="F47" s="121">
        <v>99.924257167804868</v>
      </c>
      <c r="G47"/>
    </row>
    <row r="48" spans="1:7" ht="15" x14ac:dyDescent="0.25">
      <c r="A48" s="157" t="s">
        <v>195</v>
      </c>
      <c r="B48" s="67">
        <v>7113943</v>
      </c>
      <c r="C48" s="67">
        <v>7054943</v>
      </c>
      <c r="D48" s="67">
        <v>7054804.0499999998</v>
      </c>
      <c r="E48" s="67">
        <v>106.49</v>
      </c>
      <c r="F48" s="67">
        <v>99.998030458927872</v>
      </c>
      <c r="G48"/>
    </row>
    <row r="49" spans="1:7" ht="15" x14ac:dyDescent="0.25">
      <c r="A49" s="157" t="s">
        <v>196</v>
      </c>
      <c r="B49" s="67">
        <v>26545</v>
      </c>
      <c r="C49" s="67">
        <v>26545</v>
      </c>
      <c r="D49" s="67">
        <v>22951.79</v>
      </c>
      <c r="E49" s="67">
        <v>86.83</v>
      </c>
      <c r="F49" s="67">
        <v>86.463703145601812</v>
      </c>
      <c r="G49"/>
    </row>
    <row r="50" spans="1:7" ht="15" x14ac:dyDescent="0.25">
      <c r="A50" s="157" t="s">
        <v>197</v>
      </c>
      <c r="B50" s="67">
        <v>268411</v>
      </c>
      <c r="C50" s="67">
        <v>268411</v>
      </c>
      <c r="D50" s="67">
        <v>270858.58</v>
      </c>
      <c r="E50" s="67">
        <v>127.49</v>
      </c>
      <c r="F50" s="67">
        <v>100.91187768012489</v>
      </c>
      <c r="G50"/>
    </row>
    <row r="51" spans="1:7" ht="15" x14ac:dyDescent="0.25">
      <c r="A51" s="157" t="s">
        <v>198</v>
      </c>
      <c r="B51" s="67">
        <v>1178180</v>
      </c>
      <c r="C51" s="67">
        <v>1158180</v>
      </c>
      <c r="D51" s="67">
        <v>1153020.32</v>
      </c>
      <c r="E51" s="67">
        <v>107.21</v>
      </c>
      <c r="F51" s="67">
        <v>99.554501027474146</v>
      </c>
      <c r="G51"/>
    </row>
    <row r="52" spans="1:7" ht="15" x14ac:dyDescent="0.25">
      <c r="A52" s="156" t="s">
        <v>136</v>
      </c>
      <c r="B52" s="121">
        <v>1457883</v>
      </c>
      <c r="C52" s="121">
        <v>1255883</v>
      </c>
      <c r="D52" s="121">
        <v>1199159.8</v>
      </c>
      <c r="E52" s="121">
        <v>117.51</v>
      </c>
      <c r="F52" s="121">
        <v>95.483400921901165</v>
      </c>
      <c r="G52"/>
    </row>
    <row r="53" spans="1:7" ht="15" x14ac:dyDescent="0.25">
      <c r="A53" s="157" t="s">
        <v>241</v>
      </c>
      <c r="B53" s="67">
        <v>119451</v>
      </c>
      <c r="C53" s="67">
        <v>94451</v>
      </c>
      <c r="D53" s="67">
        <v>90346.67</v>
      </c>
      <c r="E53" s="67">
        <v>151.05000000000001</v>
      </c>
      <c r="F53" s="67">
        <v>95.654540449545266</v>
      </c>
      <c r="G53"/>
    </row>
    <row r="54" spans="1:7" ht="15" x14ac:dyDescent="0.25">
      <c r="A54" s="157" t="s">
        <v>200</v>
      </c>
      <c r="B54" s="67">
        <v>187665</v>
      </c>
      <c r="C54" s="67">
        <v>177665</v>
      </c>
      <c r="D54" s="67">
        <v>173039.23</v>
      </c>
      <c r="E54" s="67">
        <v>100.68</v>
      </c>
      <c r="F54" s="67">
        <v>97.396352686235332</v>
      </c>
      <c r="G54"/>
    </row>
    <row r="55" spans="1:7" ht="15" x14ac:dyDescent="0.25">
      <c r="A55" s="157" t="s">
        <v>242</v>
      </c>
      <c r="B55" s="67">
        <v>38089</v>
      </c>
      <c r="C55" s="67">
        <v>24089</v>
      </c>
      <c r="D55" s="67">
        <v>19159.919999999998</v>
      </c>
      <c r="E55" s="67">
        <v>119.9</v>
      </c>
      <c r="F55" s="67">
        <v>79.538046411225039</v>
      </c>
      <c r="G55"/>
    </row>
    <row r="56" spans="1:7" ht="15" x14ac:dyDescent="0.25">
      <c r="A56" s="157" t="s">
        <v>243</v>
      </c>
      <c r="B56" s="67">
        <v>73707</v>
      </c>
      <c r="C56" s="67">
        <v>73707</v>
      </c>
      <c r="D56" s="67">
        <v>70159.520000000004</v>
      </c>
      <c r="E56" s="67">
        <v>171.43</v>
      </c>
      <c r="F56" s="67">
        <v>95.187051433378116</v>
      </c>
      <c r="G56"/>
    </row>
    <row r="57" spans="1:7" ht="15" x14ac:dyDescent="0.25">
      <c r="A57" s="157" t="s">
        <v>244</v>
      </c>
      <c r="B57" s="67">
        <v>169794</v>
      </c>
      <c r="C57" s="67">
        <v>116794</v>
      </c>
      <c r="D57" s="67">
        <v>111390.92</v>
      </c>
      <c r="E57" s="67">
        <v>79.14</v>
      </c>
      <c r="F57" s="67">
        <v>95.373837697141965</v>
      </c>
      <c r="G57"/>
    </row>
    <row r="58" spans="1:7" ht="15" x14ac:dyDescent="0.25">
      <c r="A58" s="157" t="s">
        <v>206</v>
      </c>
      <c r="B58" s="67">
        <v>2455</v>
      </c>
      <c r="C58" s="67">
        <v>2455</v>
      </c>
      <c r="D58" s="67">
        <v>272.85000000000002</v>
      </c>
      <c r="E58" s="67">
        <v>63.95</v>
      </c>
      <c r="F58" s="67">
        <v>11.114052953156824</v>
      </c>
      <c r="G58"/>
    </row>
    <row r="59" spans="1:7" ht="15" x14ac:dyDescent="0.25">
      <c r="A59" s="157" t="s">
        <v>245</v>
      </c>
      <c r="B59" s="67">
        <v>7963</v>
      </c>
      <c r="C59" s="67">
        <v>7963</v>
      </c>
      <c r="D59" s="67">
        <v>6987.47</v>
      </c>
      <c r="E59" s="67">
        <v>70.66</v>
      </c>
      <c r="F59" s="67">
        <v>87.749215119929687</v>
      </c>
      <c r="G59"/>
    </row>
    <row r="60" spans="1:7" ht="15" x14ac:dyDescent="0.25">
      <c r="A60" s="157" t="s">
        <v>208</v>
      </c>
      <c r="B60" s="67">
        <v>3651</v>
      </c>
      <c r="C60" s="67">
        <v>3651</v>
      </c>
      <c r="D60" s="67">
        <v>2699</v>
      </c>
      <c r="E60" s="67">
        <v>214.06</v>
      </c>
      <c r="F60" s="67">
        <v>73.924952067926597</v>
      </c>
      <c r="G60"/>
    </row>
    <row r="61" spans="1:7" ht="15" x14ac:dyDescent="0.25">
      <c r="A61" s="157" t="s">
        <v>246</v>
      </c>
      <c r="B61" s="67">
        <v>92906</v>
      </c>
      <c r="C61" s="67">
        <v>83906</v>
      </c>
      <c r="D61" s="67">
        <v>84037.53</v>
      </c>
      <c r="E61" s="67">
        <v>127.42</v>
      </c>
      <c r="F61" s="67">
        <v>100.15675875384358</v>
      </c>
      <c r="G61"/>
    </row>
    <row r="62" spans="1:7" ht="15" x14ac:dyDescent="0.25">
      <c r="A62" s="157" t="s">
        <v>163</v>
      </c>
      <c r="B62" s="67">
        <v>172924</v>
      </c>
      <c r="C62" s="67">
        <v>102924</v>
      </c>
      <c r="D62" s="67">
        <v>95107.53</v>
      </c>
      <c r="E62" s="67">
        <v>52.72</v>
      </c>
      <c r="F62" s="67">
        <v>92.405590532820341</v>
      </c>
      <c r="G62"/>
    </row>
    <row r="63" spans="1:7" ht="15" x14ac:dyDescent="0.25">
      <c r="A63" s="157" t="s">
        <v>211</v>
      </c>
      <c r="B63" s="67">
        <v>7964</v>
      </c>
      <c r="C63" s="67">
        <v>7964</v>
      </c>
      <c r="D63" s="67">
        <v>7294.57</v>
      </c>
      <c r="E63" s="67">
        <v>83.61</v>
      </c>
      <c r="F63" s="67">
        <v>91.594299347061764</v>
      </c>
      <c r="G63"/>
    </row>
    <row r="64" spans="1:7" ht="15" x14ac:dyDescent="0.25">
      <c r="A64" s="157" t="s">
        <v>212</v>
      </c>
      <c r="B64" s="67">
        <v>53089</v>
      </c>
      <c r="C64" s="67">
        <v>53089</v>
      </c>
      <c r="D64" s="67">
        <v>52137.66</v>
      </c>
      <c r="E64" s="67">
        <v>121.5</v>
      </c>
      <c r="F64" s="67">
        <v>98.208028028405138</v>
      </c>
      <c r="G64"/>
    </row>
    <row r="65" spans="1:7" ht="15" x14ac:dyDescent="0.25">
      <c r="A65" s="157" t="s">
        <v>151</v>
      </c>
      <c r="B65" s="67">
        <v>211605</v>
      </c>
      <c r="C65" s="67">
        <v>211605</v>
      </c>
      <c r="D65" s="67">
        <v>200414.01</v>
      </c>
      <c r="E65" s="67">
        <v>368.79</v>
      </c>
      <c r="F65" s="67">
        <v>94.711377330403351</v>
      </c>
      <c r="G65"/>
    </row>
    <row r="66" spans="1:7" ht="15" x14ac:dyDescent="0.25">
      <c r="A66" s="157" t="s">
        <v>214</v>
      </c>
      <c r="B66" s="67">
        <v>26651</v>
      </c>
      <c r="C66" s="67">
        <v>17651</v>
      </c>
      <c r="D66" s="67">
        <v>14871.29</v>
      </c>
      <c r="E66" s="67">
        <v>480.48</v>
      </c>
      <c r="F66" s="67">
        <v>84.251827091949465</v>
      </c>
      <c r="G66"/>
    </row>
    <row r="67" spans="1:7" ht="15" x14ac:dyDescent="0.25">
      <c r="A67" s="157" t="s">
        <v>247</v>
      </c>
      <c r="B67" s="67">
        <v>39817</v>
      </c>
      <c r="C67" s="67">
        <v>29817</v>
      </c>
      <c r="D67" s="67">
        <v>27745.48</v>
      </c>
      <c r="E67" s="67">
        <v>129.59</v>
      </c>
      <c r="F67" s="67">
        <v>93.052553912197737</v>
      </c>
      <c r="G67"/>
    </row>
    <row r="68" spans="1:7" ht="15" x14ac:dyDescent="0.25">
      <c r="A68" s="157" t="s">
        <v>248</v>
      </c>
      <c r="B68" s="67">
        <v>180995</v>
      </c>
      <c r="C68" s="67">
        <v>180995</v>
      </c>
      <c r="D68" s="67">
        <v>179116.81</v>
      </c>
      <c r="E68" s="67">
        <v>113.47</v>
      </c>
      <c r="F68" s="67">
        <v>98.962297301030418</v>
      </c>
      <c r="G68"/>
    </row>
    <row r="69" spans="1:7" ht="24.75" x14ac:dyDescent="0.25">
      <c r="A69" s="157" t="s">
        <v>219</v>
      </c>
      <c r="B69" s="67">
        <v>19908</v>
      </c>
      <c r="C69" s="67">
        <v>19908</v>
      </c>
      <c r="D69" s="67">
        <v>19324.080000000002</v>
      </c>
      <c r="E69" s="67">
        <v>127.1</v>
      </c>
      <c r="F69" s="67">
        <v>97.066907775768541</v>
      </c>
      <c r="G69"/>
    </row>
    <row r="70" spans="1:7" ht="15" x14ac:dyDescent="0.25">
      <c r="A70" s="157" t="s">
        <v>220</v>
      </c>
      <c r="B70" s="67">
        <v>2655</v>
      </c>
      <c r="C70" s="67">
        <v>655</v>
      </c>
      <c r="D70" s="67">
        <v>624.54999999999995</v>
      </c>
      <c r="E70" s="67">
        <v>170.89</v>
      </c>
      <c r="F70" s="67">
        <v>95.351145038167928</v>
      </c>
      <c r="G70"/>
    </row>
    <row r="71" spans="1:7" ht="15" x14ac:dyDescent="0.25">
      <c r="A71" s="157" t="s">
        <v>221</v>
      </c>
      <c r="B71" s="67">
        <v>21600</v>
      </c>
      <c r="C71" s="67">
        <v>21600</v>
      </c>
      <c r="D71" s="67">
        <v>22071.93</v>
      </c>
      <c r="E71" s="67">
        <v>158.87</v>
      </c>
      <c r="F71" s="67">
        <v>102.18486111111112</v>
      </c>
      <c r="G71"/>
    </row>
    <row r="72" spans="1:7" ht="15" x14ac:dyDescent="0.25">
      <c r="A72" s="157" t="s">
        <v>222</v>
      </c>
      <c r="B72" s="67">
        <v>2655</v>
      </c>
      <c r="C72" s="67">
        <v>2655</v>
      </c>
      <c r="D72" s="67">
        <v>2791.73</v>
      </c>
      <c r="E72" s="67">
        <v>110.4</v>
      </c>
      <c r="F72" s="67">
        <v>105.14990583804142</v>
      </c>
      <c r="G72"/>
    </row>
    <row r="73" spans="1:7" ht="15" x14ac:dyDescent="0.25">
      <c r="A73" s="157" t="s">
        <v>249</v>
      </c>
      <c r="B73" s="67">
        <v>12376</v>
      </c>
      <c r="C73" s="67">
        <v>12376</v>
      </c>
      <c r="D73" s="67">
        <v>10419.08</v>
      </c>
      <c r="E73" s="67">
        <v>129.32</v>
      </c>
      <c r="F73" s="67">
        <v>84.187782805429862</v>
      </c>
      <c r="G73"/>
    </row>
    <row r="74" spans="1:7" ht="15" x14ac:dyDescent="0.25">
      <c r="A74" s="157" t="s">
        <v>250</v>
      </c>
      <c r="B74" s="67">
        <v>9963</v>
      </c>
      <c r="C74" s="67">
        <v>9963</v>
      </c>
      <c r="D74" s="67">
        <v>9147.9699999999993</v>
      </c>
      <c r="E74" s="67">
        <v>188.36</v>
      </c>
      <c r="F74" s="67">
        <v>91.819431898022671</v>
      </c>
      <c r="G74"/>
    </row>
    <row r="75" spans="1:7" ht="24.75" x14ac:dyDescent="0.25">
      <c r="A75" s="156" t="s">
        <v>172</v>
      </c>
      <c r="B75" s="121">
        <v>10618</v>
      </c>
      <c r="C75" s="121">
        <v>10618</v>
      </c>
      <c r="D75" s="121">
        <v>2389.0100000000002</v>
      </c>
      <c r="E75" s="121">
        <v>77.010000000000005</v>
      </c>
      <c r="F75" s="121">
        <v>22.499623281220572</v>
      </c>
      <c r="G75"/>
    </row>
    <row r="76" spans="1:7" ht="15" x14ac:dyDescent="0.25">
      <c r="A76" s="157" t="s">
        <v>228</v>
      </c>
      <c r="B76" s="67">
        <v>10618</v>
      </c>
      <c r="C76" s="67">
        <v>10618</v>
      </c>
      <c r="D76" s="67">
        <v>2389.0100000000002</v>
      </c>
      <c r="E76" s="67">
        <v>77.010000000000005</v>
      </c>
      <c r="F76" s="67">
        <v>22.499623281220572</v>
      </c>
      <c r="G76"/>
    </row>
    <row r="77" spans="1:7" ht="15" x14ac:dyDescent="0.25">
      <c r="A77" s="156" t="s">
        <v>174</v>
      </c>
      <c r="B77" s="121">
        <v>52923</v>
      </c>
      <c r="C77" s="121">
        <v>52923</v>
      </c>
      <c r="D77" s="121">
        <v>51217.68</v>
      </c>
      <c r="E77" s="121">
        <v>143.37</v>
      </c>
      <c r="F77" s="121">
        <v>96.7777336885664</v>
      </c>
      <c r="G77"/>
    </row>
    <row r="78" spans="1:7" ht="15" x14ac:dyDescent="0.25">
      <c r="A78" s="157" t="s">
        <v>251</v>
      </c>
      <c r="B78" s="67">
        <v>24542</v>
      </c>
      <c r="C78" s="67">
        <v>24542</v>
      </c>
      <c r="D78" s="67">
        <v>18420.91</v>
      </c>
      <c r="E78" s="67">
        <v>80.150000000000006</v>
      </c>
      <c r="F78" s="67">
        <v>75.058715671094447</v>
      </c>
      <c r="G78"/>
    </row>
    <row r="79" spans="1:7" ht="15" x14ac:dyDescent="0.25">
      <c r="A79" s="157" t="s">
        <v>256</v>
      </c>
      <c r="B79" s="67">
        <v>6636</v>
      </c>
      <c r="C79" s="67">
        <v>6636</v>
      </c>
      <c r="D79" s="67">
        <v>6311.5</v>
      </c>
      <c r="E79" s="67">
        <v>152.16999999999999</v>
      </c>
      <c r="F79" s="67">
        <v>95.11000602772755</v>
      </c>
      <c r="G79"/>
    </row>
    <row r="80" spans="1:7" ht="15" x14ac:dyDescent="0.25">
      <c r="A80" s="157" t="s">
        <v>232</v>
      </c>
      <c r="B80" s="67">
        <v>21745</v>
      </c>
      <c r="C80" s="67">
        <v>21745</v>
      </c>
      <c r="D80" s="67">
        <v>26485.27</v>
      </c>
      <c r="E80" s="67">
        <v>308.23</v>
      </c>
      <c r="F80" s="67">
        <v>121.79935617383306</v>
      </c>
      <c r="G80"/>
    </row>
    <row r="81" spans="1:7" ht="15" x14ac:dyDescent="0.25">
      <c r="A81" s="156" t="s">
        <v>175</v>
      </c>
      <c r="B81" s="121">
        <v>2668268</v>
      </c>
      <c r="C81" s="121">
        <v>362855</v>
      </c>
      <c r="D81" s="121">
        <v>361496.28</v>
      </c>
      <c r="E81" s="121">
        <v>170</v>
      </c>
      <c r="F81" s="121">
        <v>99.62554739496494</v>
      </c>
      <c r="G81"/>
    </row>
    <row r="82" spans="1:7" ht="15" x14ac:dyDescent="0.25">
      <c r="A82" s="157" t="s">
        <v>234</v>
      </c>
      <c r="B82" s="67">
        <v>2668268</v>
      </c>
      <c r="C82" s="67">
        <v>362855</v>
      </c>
      <c r="D82" s="67">
        <v>361496.28</v>
      </c>
      <c r="E82" s="67">
        <v>170</v>
      </c>
      <c r="F82" s="67">
        <v>99.62554739496494</v>
      </c>
      <c r="G82"/>
    </row>
    <row r="83" spans="1:7" ht="15" x14ac:dyDescent="0.25">
      <c r="A83" s="155" t="s">
        <v>252</v>
      </c>
      <c r="B83" s="142">
        <v>199212</v>
      </c>
      <c r="C83" s="142">
        <v>199212</v>
      </c>
      <c r="D83" s="142">
        <v>134458.07999999999</v>
      </c>
      <c r="E83" s="142"/>
      <c r="F83" s="142">
        <v>67.494970182519126</v>
      </c>
      <c r="G83"/>
    </row>
    <row r="84" spans="1:7" ht="15" x14ac:dyDescent="0.25">
      <c r="A84" s="263" t="s">
        <v>170</v>
      </c>
      <c r="B84" s="67">
        <v>39300</v>
      </c>
      <c r="C84" s="67">
        <v>39300</v>
      </c>
      <c r="D84" s="67">
        <v>39300</v>
      </c>
      <c r="E84" s="67"/>
      <c r="F84" s="67">
        <v>100</v>
      </c>
      <c r="G84"/>
    </row>
    <row r="85" spans="1:7" ht="15" x14ac:dyDescent="0.25">
      <c r="A85" s="157" t="s">
        <v>197</v>
      </c>
      <c r="B85" s="67">
        <v>39300</v>
      </c>
      <c r="C85" s="67">
        <v>39300</v>
      </c>
      <c r="D85" s="67">
        <v>39300</v>
      </c>
      <c r="E85" s="67"/>
      <c r="F85" s="67">
        <v>100</v>
      </c>
      <c r="G85"/>
    </row>
    <row r="86" spans="1:7" ht="15" x14ac:dyDescent="0.25">
      <c r="A86" s="156" t="s">
        <v>136</v>
      </c>
      <c r="B86" s="121">
        <v>159912</v>
      </c>
      <c r="C86" s="121">
        <v>159912</v>
      </c>
      <c r="D86" s="121">
        <v>95158.080000000002</v>
      </c>
      <c r="E86" s="121"/>
      <c r="F86" s="121">
        <v>59.506528590724905</v>
      </c>
      <c r="G86"/>
    </row>
    <row r="87" spans="1:7" ht="15" x14ac:dyDescent="0.25">
      <c r="A87" s="157" t="s">
        <v>241</v>
      </c>
      <c r="B87" s="67">
        <v>63440</v>
      </c>
      <c r="C87" s="67">
        <v>63440</v>
      </c>
      <c r="D87" s="67">
        <v>41048.269999999997</v>
      </c>
      <c r="E87" s="67"/>
      <c r="F87" s="67">
        <v>64.704082597730121</v>
      </c>
      <c r="G87"/>
    </row>
    <row r="88" spans="1:7" ht="15" x14ac:dyDescent="0.25">
      <c r="A88" s="157" t="s">
        <v>246</v>
      </c>
      <c r="B88" s="67">
        <v>30000</v>
      </c>
      <c r="C88" s="67">
        <v>30000</v>
      </c>
      <c r="D88" s="67">
        <v>16195</v>
      </c>
      <c r="E88" s="67"/>
      <c r="F88" s="67">
        <v>53.983333333333341</v>
      </c>
      <c r="G88"/>
    </row>
    <row r="89" spans="1:7" ht="15" x14ac:dyDescent="0.25">
      <c r="A89" s="157" t="s">
        <v>247</v>
      </c>
      <c r="B89" s="67">
        <v>26472</v>
      </c>
      <c r="C89" s="67">
        <v>26472</v>
      </c>
      <c r="D89" s="67">
        <v>8392.31</v>
      </c>
      <c r="E89" s="67"/>
      <c r="F89" s="67">
        <v>31.702591417346625</v>
      </c>
      <c r="G89"/>
    </row>
    <row r="90" spans="1:7" ht="15" x14ac:dyDescent="0.25">
      <c r="A90" s="157" t="s">
        <v>221</v>
      </c>
      <c r="B90" s="67">
        <v>40000</v>
      </c>
      <c r="C90" s="67">
        <v>40000</v>
      </c>
      <c r="D90" s="67">
        <v>29522.5</v>
      </c>
      <c r="E90" s="67"/>
      <c r="F90" s="67">
        <v>73.806249999999991</v>
      </c>
      <c r="G90"/>
    </row>
    <row r="91" spans="1:7" ht="15" x14ac:dyDescent="0.25">
      <c r="A91" s="155" t="s">
        <v>257</v>
      </c>
      <c r="B91" s="142">
        <v>918207</v>
      </c>
      <c r="C91" s="142">
        <v>357798</v>
      </c>
      <c r="D91" s="142">
        <v>357716.99</v>
      </c>
      <c r="E91" s="142">
        <v>40.21</v>
      </c>
      <c r="F91" s="142">
        <v>99.977358733139923</v>
      </c>
      <c r="G91"/>
    </row>
    <row r="92" spans="1:7" ht="15" x14ac:dyDescent="0.25">
      <c r="A92" s="156" t="s">
        <v>175</v>
      </c>
      <c r="B92" s="121">
        <v>918207</v>
      </c>
      <c r="C92" s="121">
        <v>357798</v>
      </c>
      <c r="D92" s="121">
        <v>357716.99</v>
      </c>
      <c r="E92" s="121">
        <v>40.21</v>
      </c>
      <c r="F92" s="121">
        <v>99.977358733139923</v>
      </c>
      <c r="G92"/>
    </row>
    <row r="93" spans="1:7" ht="15" x14ac:dyDescent="0.25">
      <c r="A93" s="157" t="s">
        <v>234</v>
      </c>
      <c r="B93" s="67">
        <v>918207</v>
      </c>
      <c r="C93" s="67">
        <v>357798</v>
      </c>
      <c r="D93" s="67">
        <v>357716.99</v>
      </c>
      <c r="E93" s="67">
        <v>40.21</v>
      </c>
      <c r="F93" s="67">
        <v>99.977358733139923</v>
      </c>
      <c r="G93"/>
    </row>
    <row r="94" spans="1:7" ht="15" x14ac:dyDescent="0.25">
      <c r="A94" s="137" t="s">
        <v>149</v>
      </c>
      <c r="B94" s="140">
        <v>327889</v>
      </c>
      <c r="C94" s="140">
        <v>312889</v>
      </c>
      <c r="D94" s="140">
        <v>292068.94</v>
      </c>
      <c r="E94" s="140">
        <v>173.8</v>
      </c>
      <c r="F94" s="140">
        <v>93.345863868656295</v>
      </c>
      <c r="G94"/>
    </row>
    <row r="95" spans="1:7" ht="15" x14ac:dyDescent="0.25">
      <c r="A95" s="155" t="s">
        <v>150</v>
      </c>
      <c r="B95" s="142">
        <v>327889</v>
      </c>
      <c r="C95" s="142">
        <v>312889</v>
      </c>
      <c r="D95" s="142">
        <v>292068.94</v>
      </c>
      <c r="E95" s="142">
        <v>173.8</v>
      </c>
      <c r="F95" s="142">
        <v>93.345863868656295</v>
      </c>
      <c r="G95"/>
    </row>
    <row r="96" spans="1:7" ht="15" x14ac:dyDescent="0.25">
      <c r="A96" s="156" t="s">
        <v>136</v>
      </c>
      <c r="B96" s="121">
        <v>319622</v>
      </c>
      <c r="C96" s="121">
        <v>309622</v>
      </c>
      <c r="D96" s="121">
        <v>290086.44</v>
      </c>
      <c r="E96" s="121">
        <v>207.77</v>
      </c>
      <c r="F96" s="121">
        <v>93.690512948046319</v>
      </c>
      <c r="G96"/>
    </row>
    <row r="97" spans="1:7" ht="15" x14ac:dyDescent="0.25">
      <c r="A97" s="157" t="s">
        <v>163</v>
      </c>
      <c r="B97" s="67">
        <v>3982</v>
      </c>
      <c r="C97" s="67">
        <v>3982</v>
      </c>
      <c r="D97" s="67">
        <v>1831.31</v>
      </c>
      <c r="E97" s="67">
        <v>88.82</v>
      </c>
      <c r="F97" s="67">
        <v>45.989703666499246</v>
      </c>
      <c r="G97"/>
    </row>
    <row r="98" spans="1:7" ht="15" x14ac:dyDescent="0.25">
      <c r="A98" s="157" t="s">
        <v>151</v>
      </c>
      <c r="B98" s="67">
        <v>78306</v>
      </c>
      <c r="C98" s="67">
        <v>68306</v>
      </c>
      <c r="D98" s="67">
        <v>64556.56</v>
      </c>
      <c r="E98" s="67">
        <v>111.13</v>
      </c>
      <c r="F98" s="67">
        <v>94.510818961731033</v>
      </c>
      <c r="G98"/>
    </row>
    <row r="99" spans="1:7" ht="15" x14ac:dyDescent="0.25">
      <c r="A99" s="157" t="s">
        <v>164</v>
      </c>
      <c r="B99" s="67">
        <v>237334</v>
      </c>
      <c r="C99" s="67">
        <v>237334</v>
      </c>
      <c r="D99" s="67">
        <v>223698.57</v>
      </c>
      <c r="E99" s="67">
        <v>281.5</v>
      </c>
      <c r="F99" s="67">
        <v>94.254750688902561</v>
      </c>
      <c r="G99"/>
    </row>
    <row r="100" spans="1:7" ht="15" x14ac:dyDescent="0.25">
      <c r="A100" s="156" t="s">
        <v>173</v>
      </c>
      <c r="B100" s="121">
        <v>550</v>
      </c>
      <c r="C100" s="121">
        <v>550</v>
      </c>
      <c r="D100" s="121">
        <v>550</v>
      </c>
      <c r="E100" s="121">
        <v>10.050000000000001</v>
      </c>
      <c r="F100" s="121">
        <v>100</v>
      </c>
      <c r="G100"/>
    </row>
    <row r="101" spans="1:7" ht="15" x14ac:dyDescent="0.25">
      <c r="A101" s="157" t="s">
        <v>263</v>
      </c>
      <c r="B101" s="67">
        <v>550</v>
      </c>
      <c r="C101" s="67">
        <v>550</v>
      </c>
      <c r="D101" s="67">
        <v>550</v>
      </c>
      <c r="E101" s="67">
        <v>10.050000000000001</v>
      </c>
      <c r="F101" s="67">
        <v>100</v>
      </c>
      <c r="G101"/>
    </row>
    <row r="102" spans="1:7" ht="15" x14ac:dyDescent="0.25">
      <c r="A102" s="156" t="s">
        <v>174</v>
      </c>
      <c r="B102" s="121">
        <v>7717</v>
      </c>
      <c r="C102" s="121">
        <v>2717</v>
      </c>
      <c r="D102" s="121">
        <v>1432.5</v>
      </c>
      <c r="E102" s="121">
        <v>6.24</v>
      </c>
      <c r="F102" s="121">
        <v>52.723592197276403</v>
      </c>
      <c r="G102"/>
    </row>
    <row r="103" spans="1:7" ht="15" x14ac:dyDescent="0.25">
      <c r="A103" s="157" t="s">
        <v>251</v>
      </c>
      <c r="B103" s="67">
        <v>7717</v>
      </c>
      <c r="C103" s="67">
        <v>2717</v>
      </c>
      <c r="D103" s="67">
        <v>1432.5</v>
      </c>
      <c r="E103" s="67">
        <v>6.24</v>
      </c>
      <c r="F103" s="67">
        <v>52.723592197276403</v>
      </c>
      <c r="G103"/>
    </row>
    <row r="104" spans="1:7" ht="15" x14ac:dyDescent="0.25">
      <c r="A104" s="137" t="s">
        <v>253</v>
      </c>
      <c r="B104" s="140">
        <v>184019</v>
      </c>
      <c r="C104" s="140">
        <v>184019</v>
      </c>
      <c r="D104" s="140">
        <v>162176.5</v>
      </c>
      <c r="E104" s="140">
        <v>207.81</v>
      </c>
      <c r="F104" s="140">
        <v>88.130301762318027</v>
      </c>
      <c r="G104"/>
    </row>
    <row r="105" spans="1:7" ht="15" x14ac:dyDescent="0.25">
      <c r="A105" s="155" t="s">
        <v>150</v>
      </c>
      <c r="B105" s="142">
        <v>184019</v>
      </c>
      <c r="C105" s="142">
        <v>184019</v>
      </c>
      <c r="D105" s="142">
        <v>162176.5</v>
      </c>
      <c r="E105" s="142">
        <v>207.81</v>
      </c>
      <c r="F105" s="142">
        <v>88.130301762318027</v>
      </c>
      <c r="G105"/>
    </row>
    <row r="106" spans="1:7" ht="15" x14ac:dyDescent="0.25">
      <c r="A106" s="156" t="s">
        <v>136</v>
      </c>
      <c r="B106" s="121">
        <v>53296</v>
      </c>
      <c r="C106" s="121">
        <v>53296</v>
      </c>
      <c r="D106" s="121">
        <v>47026.35</v>
      </c>
      <c r="E106" s="121">
        <v>98.94</v>
      </c>
      <c r="F106" s="121">
        <v>88.23617157009906</v>
      </c>
      <c r="G106"/>
    </row>
    <row r="107" spans="1:7" ht="15" x14ac:dyDescent="0.25">
      <c r="A107" s="157" t="s">
        <v>244</v>
      </c>
      <c r="B107" s="67">
        <v>23226</v>
      </c>
      <c r="C107" s="67">
        <v>23226</v>
      </c>
      <c r="D107" s="67">
        <v>21086.28</v>
      </c>
      <c r="E107" s="67">
        <v>102.87</v>
      </c>
      <c r="F107" s="67">
        <v>90.787393438388008</v>
      </c>
      <c r="G107"/>
    </row>
    <row r="108" spans="1:7" ht="15" x14ac:dyDescent="0.25">
      <c r="A108" s="157" t="s">
        <v>206</v>
      </c>
      <c r="B108" s="67">
        <v>199</v>
      </c>
      <c r="C108" s="67">
        <v>199</v>
      </c>
      <c r="D108" s="67">
        <v>46.9</v>
      </c>
      <c r="E108" s="67"/>
      <c r="F108" s="67">
        <v>23.567839195979897</v>
      </c>
      <c r="G108"/>
    </row>
    <row r="109" spans="1:7" ht="15" x14ac:dyDescent="0.25">
      <c r="A109" s="157" t="s">
        <v>245</v>
      </c>
      <c r="B109" s="67">
        <v>6645</v>
      </c>
      <c r="C109" s="67">
        <v>6645</v>
      </c>
      <c r="D109" s="67">
        <v>3451.3</v>
      </c>
      <c r="E109" s="67">
        <v>63.24</v>
      </c>
      <c r="F109" s="67">
        <v>51.938299473288183</v>
      </c>
      <c r="G109"/>
    </row>
    <row r="110" spans="1:7" ht="15" x14ac:dyDescent="0.25">
      <c r="A110" s="157" t="s">
        <v>163</v>
      </c>
      <c r="B110" s="67">
        <v>10618</v>
      </c>
      <c r="C110" s="67">
        <v>10618</v>
      </c>
      <c r="D110" s="67">
        <v>9659.8799999999992</v>
      </c>
      <c r="E110" s="67">
        <v>89.61</v>
      </c>
      <c r="F110" s="67">
        <v>90.976455076285546</v>
      </c>
      <c r="G110"/>
    </row>
    <row r="111" spans="1:7" ht="15" x14ac:dyDescent="0.25">
      <c r="A111" s="157" t="s">
        <v>248</v>
      </c>
      <c r="B111" s="67">
        <v>4645</v>
      </c>
      <c r="C111" s="67">
        <v>4645</v>
      </c>
      <c r="D111" s="67">
        <v>3752.27</v>
      </c>
      <c r="E111" s="67">
        <v>120.66</v>
      </c>
      <c r="F111" s="67">
        <v>80.780839612486545</v>
      </c>
      <c r="G111"/>
    </row>
    <row r="112" spans="1:7" ht="15" x14ac:dyDescent="0.25">
      <c r="A112" s="157" t="s">
        <v>220</v>
      </c>
      <c r="B112" s="67">
        <v>7963</v>
      </c>
      <c r="C112" s="67">
        <v>7963</v>
      </c>
      <c r="D112" s="67">
        <v>9029.7199999999993</v>
      </c>
      <c r="E112" s="67">
        <v>117.51</v>
      </c>
      <c r="F112" s="67">
        <v>113.39595629787769</v>
      </c>
      <c r="G112"/>
    </row>
    <row r="113" spans="1:7" ht="15" x14ac:dyDescent="0.25">
      <c r="A113" s="156" t="s">
        <v>171</v>
      </c>
      <c r="B113" s="121">
        <v>14412</v>
      </c>
      <c r="C113" s="121">
        <v>14412</v>
      </c>
      <c r="D113" s="121">
        <v>10820.16</v>
      </c>
      <c r="E113" s="121">
        <v>1830.64</v>
      </c>
      <c r="F113" s="121">
        <v>75.077435470441301</v>
      </c>
      <c r="G113"/>
    </row>
    <row r="114" spans="1:7" ht="24.75" x14ac:dyDescent="0.25">
      <c r="A114" s="157" t="s">
        <v>254</v>
      </c>
      <c r="B114" s="67">
        <v>14412</v>
      </c>
      <c r="C114" s="67">
        <v>14412</v>
      </c>
      <c r="D114" s="67">
        <v>10820.16</v>
      </c>
      <c r="E114" s="67">
        <v>1830.64</v>
      </c>
      <c r="F114" s="67">
        <v>75.077435470441301</v>
      </c>
      <c r="G114"/>
    </row>
    <row r="115" spans="1:7" ht="15" x14ac:dyDescent="0.25">
      <c r="A115" s="156" t="s">
        <v>174</v>
      </c>
      <c r="B115" s="121">
        <v>116311</v>
      </c>
      <c r="C115" s="121">
        <v>116311</v>
      </c>
      <c r="D115" s="121">
        <v>104329.99</v>
      </c>
      <c r="E115" s="121">
        <v>348.71</v>
      </c>
      <c r="F115" s="121">
        <v>89.699160010661075</v>
      </c>
      <c r="G115"/>
    </row>
    <row r="116" spans="1:7" ht="15" x14ac:dyDescent="0.25">
      <c r="A116" s="157" t="s">
        <v>255</v>
      </c>
      <c r="B116" s="67">
        <v>116311</v>
      </c>
      <c r="C116" s="67">
        <v>116311</v>
      </c>
      <c r="D116" s="67">
        <v>104329.99</v>
      </c>
      <c r="E116" s="67">
        <v>348.71</v>
      </c>
      <c r="F116" s="67">
        <v>89.699160010661075</v>
      </c>
      <c r="G116"/>
    </row>
    <row r="117" spans="1:7" ht="15" x14ac:dyDescent="0.25">
      <c r="A117" s="118" t="s">
        <v>264</v>
      </c>
      <c r="B117" s="119">
        <v>14406098</v>
      </c>
      <c r="C117" s="119">
        <v>11244276</v>
      </c>
      <c r="D117" s="119">
        <v>11062318.020000003</v>
      </c>
      <c r="E117" s="119">
        <v>100.18</v>
      </c>
      <c r="F117" s="119">
        <v>98.381772379119852</v>
      </c>
      <c r="G117"/>
    </row>
    <row r="118" spans="1:7" ht="15" x14ac:dyDescent="0.25">
      <c r="A118"/>
      <c r="B118"/>
      <c r="C118"/>
      <c r="D118"/>
      <c r="E118"/>
      <c r="F118"/>
      <c r="G118"/>
    </row>
    <row r="119" spans="1:7" ht="15" x14ac:dyDescent="0.25">
      <c r="A119"/>
      <c r="B119"/>
      <c r="C119"/>
      <c r="D119"/>
      <c r="E119"/>
      <c r="F119"/>
      <c r="G119"/>
    </row>
    <row r="120" spans="1:7" ht="15" x14ac:dyDescent="0.25">
      <c r="A120"/>
      <c r="B120"/>
      <c r="C120"/>
      <c r="D120"/>
      <c r="E120"/>
      <c r="F120"/>
      <c r="G120"/>
    </row>
    <row r="121" spans="1:7" ht="15" x14ac:dyDescent="0.25">
      <c r="A121"/>
      <c r="B121"/>
      <c r="C121"/>
      <c r="D121"/>
      <c r="E121"/>
      <c r="F121"/>
      <c r="G121"/>
    </row>
    <row r="122" spans="1:7" ht="15" x14ac:dyDescent="0.25">
      <c r="A122"/>
      <c r="B122"/>
      <c r="C122"/>
      <c r="D122"/>
      <c r="E122"/>
      <c r="F122"/>
      <c r="G122"/>
    </row>
    <row r="123" spans="1:7" ht="15" x14ac:dyDescent="0.25">
      <c r="A123"/>
      <c r="B123"/>
      <c r="C123"/>
      <c r="D123"/>
      <c r="E123"/>
      <c r="F123"/>
      <c r="G123"/>
    </row>
    <row r="124" spans="1:7" ht="15" x14ac:dyDescent="0.25">
      <c r="A124"/>
      <c r="B124"/>
      <c r="C124"/>
      <c r="D124"/>
      <c r="E124"/>
      <c r="F124"/>
      <c r="G124"/>
    </row>
    <row r="125" spans="1:7" ht="15" x14ac:dyDescent="0.25">
      <c r="A125"/>
      <c r="B125"/>
      <c r="C125"/>
      <c r="D125"/>
      <c r="E125"/>
      <c r="F125"/>
      <c r="G125"/>
    </row>
    <row r="126" spans="1:7" ht="15" x14ac:dyDescent="0.25">
      <c r="A126"/>
      <c r="B126"/>
      <c r="C126"/>
      <c r="D126"/>
      <c r="E126"/>
      <c r="F126"/>
      <c r="G126"/>
    </row>
    <row r="127" spans="1:7" ht="15" x14ac:dyDescent="0.25">
      <c r="A127"/>
      <c r="B127"/>
      <c r="C127"/>
      <c r="D127"/>
      <c r="E127"/>
      <c r="F127"/>
      <c r="G127"/>
    </row>
    <row r="128" spans="1:7" ht="15" x14ac:dyDescent="0.25">
      <c r="A128"/>
      <c r="B128"/>
      <c r="C128"/>
      <c r="D128"/>
      <c r="E128"/>
      <c r="F128"/>
      <c r="G128"/>
    </row>
    <row r="129" spans="1:7" ht="15" x14ac:dyDescent="0.25">
      <c r="A129"/>
      <c r="B129"/>
      <c r="C129"/>
      <c r="D129"/>
      <c r="E129"/>
      <c r="F129"/>
      <c r="G129"/>
    </row>
    <row r="130" spans="1:7" ht="15" x14ac:dyDescent="0.25">
      <c r="A130"/>
      <c r="B130"/>
      <c r="C130"/>
      <c r="D130"/>
      <c r="E130"/>
      <c r="F130"/>
      <c r="G130"/>
    </row>
    <row r="131" spans="1:7" ht="15" x14ac:dyDescent="0.25">
      <c r="A131"/>
      <c r="B131"/>
      <c r="C131"/>
      <c r="D131"/>
      <c r="E131"/>
      <c r="F131"/>
      <c r="G131"/>
    </row>
    <row r="132" spans="1:7" ht="15" x14ac:dyDescent="0.25">
      <c r="A132"/>
      <c r="B132"/>
      <c r="C132"/>
      <c r="D132"/>
      <c r="E132"/>
      <c r="F132"/>
      <c r="G132"/>
    </row>
    <row r="133" spans="1:7" ht="15" x14ac:dyDescent="0.25">
      <c r="A133"/>
      <c r="B133"/>
      <c r="C133"/>
      <c r="D133"/>
      <c r="E133"/>
      <c r="F133"/>
      <c r="G133"/>
    </row>
    <row r="134" spans="1:7" ht="15" x14ac:dyDescent="0.25">
      <c r="A134"/>
      <c r="B134"/>
      <c r="C134"/>
      <c r="D134"/>
      <c r="E134" s="116"/>
    </row>
    <row r="135" spans="1:7" ht="15" x14ac:dyDescent="0.25">
      <c r="A135"/>
      <c r="B135"/>
      <c r="C135"/>
      <c r="D135"/>
      <c r="E135" s="116"/>
    </row>
    <row r="136" spans="1:7" ht="15" x14ac:dyDescent="0.25">
      <c r="A136"/>
      <c r="B136"/>
      <c r="C136"/>
      <c r="D136"/>
      <c r="E136" s="116"/>
    </row>
    <row r="137" spans="1:7" ht="15" x14ac:dyDescent="0.25">
      <c r="A137"/>
      <c r="B137"/>
      <c r="C137"/>
      <c r="D137"/>
      <c r="E137" s="116"/>
    </row>
    <row r="138" spans="1:7" ht="15" x14ac:dyDescent="0.25">
      <c r="A138"/>
      <c r="B138"/>
      <c r="C138"/>
      <c r="D138"/>
      <c r="E138" s="116"/>
    </row>
    <row r="139" spans="1:7" ht="15" x14ac:dyDescent="0.25">
      <c r="A139"/>
      <c r="B139"/>
      <c r="C139"/>
      <c r="D139"/>
      <c r="E139" s="116"/>
    </row>
    <row r="140" spans="1:7" ht="15" x14ac:dyDescent="0.25">
      <c r="A140"/>
      <c r="B140"/>
      <c r="C140"/>
      <c r="D140"/>
      <c r="E140" s="116"/>
    </row>
    <row r="141" spans="1:7" ht="15" x14ac:dyDescent="0.25">
      <c r="A141"/>
      <c r="B141"/>
      <c r="C141"/>
      <c r="D141"/>
      <c r="E141" s="116"/>
    </row>
    <row r="142" spans="1:7" ht="15" x14ac:dyDescent="0.25">
      <c r="A142"/>
      <c r="B142"/>
      <c r="C142"/>
      <c r="D142"/>
      <c r="E142" s="116"/>
    </row>
    <row r="143" spans="1:7" ht="15" x14ac:dyDescent="0.25">
      <c r="A143"/>
      <c r="B143"/>
      <c r="C143"/>
      <c r="D143"/>
      <c r="E143" s="116"/>
    </row>
    <row r="144" spans="1:7" ht="15" x14ac:dyDescent="0.25">
      <c r="A144"/>
      <c r="B144"/>
      <c r="C144"/>
      <c r="D144"/>
      <c r="E144" s="116"/>
    </row>
    <row r="145" spans="1:5" ht="15" x14ac:dyDescent="0.25">
      <c r="A145"/>
      <c r="B145"/>
      <c r="C145"/>
      <c r="D145"/>
      <c r="E145" s="116"/>
    </row>
    <row r="146" spans="1:5" ht="15" x14ac:dyDescent="0.25">
      <c r="A146"/>
      <c r="B146"/>
      <c r="C146"/>
      <c r="D146"/>
      <c r="E146" s="116"/>
    </row>
    <row r="147" spans="1:5" ht="15" x14ac:dyDescent="0.25">
      <c r="A147"/>
      <c r="B147"/>
      <c r="C147"/>
      <c r="D147"/>
      <c r="E147" s="116"/>
    </row>
    <row r="148" spans="1:5" ht="15" x14ac:dyDescent="0.25">
      <c r="A148"/>
      <c r="B148"/>
      <c r="C148"/>
      <c r="D148"/>
      <c r="E148" s="116"/>
    </row>
    <row r="149" spans="1:5" ht="15" x14ac:dyDescent="0.25">
      <c r="A149"/>
      <c r="B149"/>
      <c r="C149"/>
      <c r="D149"/>
      <c r="E149" s="116"/>
    </row>
    <row r="150" spans="1:5" ht="15" x14ac:dyDescent="0.25">
      <c r="A150"/>
      <c r="B150"/>
      <c r="C150"/>
      <c r="D150"/>
      <c r="E150" s="116"/>
    </row>
    <row r="151" spans="1:5" ht="15" x14ac:dyDescent="0.25">
      <c r="A151"/>
      <c r="B151"/>
      <c r="C151"/>
      <c r="D151"/>
      <c r="E151" s="116"/>
    </row>
    <row r="152" spans="1:5" ht="15" x14ac:dyDescent="0.25">
      <c r="A152"/>
      <c r="B152"/>
      <c r="C152"/>
      <c r="D152"/>
      <c r="E152" s="116"/>
    </row>
    <row r="153" spans="1:5" ht="15" x14ac:dyDescent="0.25">
      <c r="A153"/>
      <c r="B153"/>
      <c r="C153"/>
      <c r="D153"/>
      <c r="E153" s="116"/>
    </row>
    <row r="154" spans="1:5" ht="15" x14ac:dyDescent="0.25">
      <c r="A154"/>
      <c r="B154"/>
      <c r="C154"/>
      <c r="D154"/>
      <c r="E154" s="116"/>
    </row>
    <row r="155" spans="1:5" ht="15" x14ac:dyDescent="0.25">
      <c r="A155"/>
      <c r="B155"/>
      <c r="C155"/>
      <c r="D155"/>
      <c r="E155" s="116"/>
    </row>
    <row r="156" spans="1:5" ht="15" x14ac:dyDescent="0.25">
      <c r="A156"/>
      <c r="B156"/>
      <c r="C156"/>
      <c r="D156"/>
      <c r="E156" s="116"/>
    </row>
    <row r="157" spans="1:5" ht="15" x14ac:dyDescent="0.25">
      <c r="A157"/>
      <c r="B157"/>
      <c r="C157"/>
      <c r="D157"/>
      <c r="E157" s="116"/>
    </row>
    <row r="158" spans="1:5" ht="15" x14ac:dyDescent="0.25">
      <c r="A158"/>
      <c r="B158"/>
      <c r="C158"/>
      <c r="D158"/>
      <c r="E158" s="116"/>
    </row>
    <row r="159" spans="1:5" ht="15" x14ac:dyDescent="0.25">
      <c r="A159"/>
      <c r="B159"/>
      <c r="C159"/>
      <c r="D159"/>
      <c r="E159" s="116"/>
    </row>
    <row r="160" spans="1:5" ht="15" x14ac:dyDescent="0.25">
      <c r="A160"/>
      <c r="B160"/>
      <c r="C160"/>
      <c r="D160"/>
      <c r="E160" s="116"/>
    </row>
    <row r="161" spans="1:5" ht="15" x14ac:dyDescent="0.25">
      <c r="A161"/>
      <c r="B161"/>
      <c r="C161"/>
      <c r="D161"/>
      <c r="E161" s="116"/>
    </row>
    <row r="162" spans="1:5" ht="15" x14ac:dyDescent="0.25">
      <c r="A162"/>
      <c r="B162"/>
      <c r="C162"/>
      <c r="D162"/>
      <c r="E162" s="116"/>
    </row>
    <row r="163" spans="1:5" ht="15" x14ac:dyDescent="0.25">
      <c r="A163"/>
      <c r="B163"/>
      <c r="C163"/>
      <c r="D163"/>
      <c r="E163" s="116"/>
    </row>
    <row r="164" spans="1:5" ht="15" x14ac:dyDescent="0.25">
      <c r="A164"/>
      <c r="B164"/>
      <c r="C164"/>
      <c r="D164"/>
      <c r="E164" s="116"/>
    </row>
    <row r="165" spans="1:5" ht="15" x14ac:dyDescent="0.25">
      <c r="A165"/>
      <c r="B165"/>
      <c r="C165"/>
      <c r="D165"/>
      <c r="E165" s="116"/>
    </row>
    <row r="166" spans="1:5" ht="15" x14ac:dyDescent="0.25">
      <c r="A166"/>
      <c r="B166"/>
      <c r="C166"/>
      <c r="D166"/>
      <c r="E166" s="116"/>
    </row>
    <row r="167" spans="1:5" ht="15" x14ac:dyDescent="0.25">
      <c r="A167"/>
      <c r="B167"/>
      <c r="C167"/>
      <c r="D167"/>
      <c r="E167" s="116"/>
    </row>
    <row r="168" spans="1:5" ht="15" x14ac:dyDescent="0.25">
      <c r="A168"/>
      <c r="B168"/>
      <c r="C168"/>
      <c r="D168"/>
      <c r="E168" s="116"/>
    </row>
    <row r="169" spans="1:5" ht="15" x14ac:dyDescent="0.25">
      <c r="A169"/>
      <c r="B169"/>
      <c r="C169"/>
      <c r="D169"/>
      <c r="E169" s="116"/>
    </row>
    <row r="170" spans="1:5" ht="15" x14ac:dyDescent="0.25">
      <c r="A170"/>
      <c r="B170"/>
      <c r="C170"/>
      <c r="D170"/>
      <c r="E170" s="116"/>
    </row>
    <row r="171" spans="1:5" ht="15" x14ac:dyDescent="0.25">
      <c r="A171"/>
      <c r="B171"/>
      <c r="C171"/>
      <c r="D171"/>
      <c r="E171" s="116"/>
    </row>
    <row r="172" spans="1:5" ht="15" x14ac:dyDescent="0.25">
      <c r="A172"/>
      <c r="B172"/>
      <c r="C172"/>
      <c r="D172"/>
      <c r="E172" s="116"/>
    </row>
    <row r="173" spans="1:5" ht="15" x14ac:dyDescent="0.25">
      <c r="A173"/>
      <c r="B173"/>
      <c r="C173"/>
      <c r="D173"/>
      <c r="E173" s="116"/>
    </row>
    <row r="174" spans="1:5" ht="15" x14ac:dyDescent="0.25">
      <c r="A174"/>
      <c r="B174"/>
      <c r="C174"/>
      <c r="D174"/>
      <c r="E174" s="116"/>
    </row>
    <row r="175" spans="1:5" ht="15" x14ac:dyDescent="0.25">
      <c r="A175"/>
      <c r="B175"/>
      <c r="C175"/>
      <c r="D175"/>
      <c r="E175" s="116"/>
    </row>
    <row r="176" spans="1:5" ht="15" x14ac:dyDescent="0.25">
      <c r="A176"/>
      <c r="B176"/>
      <c r="C176"/>
      <c r="D176"/>
      <c r="E176" s="116"/>
    </row>
    <row r="177" spans="1:5" ht="15" x14ac:dyDescent="0.25">
      <c r="A177"/>
      <c r="B177"/>
      <c r="C177"/>
      <c r="D177"/>
      <c r="E177" s="116"/>
    </row>
    <row r="178" spans="1:5" ht="15" x14ac:dyDescent="0.25">
      <c r="A178"/>
      <c r="B178"/>
      <c r="C178"/>
      <c r="D178"/>
      <c r="E178" s="116"/>
    </row>
    <row r="179" spans="1:5" ht="15" x14ac:dyDescent="0.25">
      <c r="A179"/>
      <c r="B179"/>
      <c r="C179"/>
      <c r="D179"/>
      <c r="E179" s="116"/>
    </row>
    <row r="180" spans="1:5" ht="15" x14ac:dyDescent="0.25">
      <c r="A180"/>
      <c r="B180"/>
      <c r="C180"/>
      <c r="D180"/>
      <c r="E180" s="116"/>
    </row>
    <row r="181" spans="1:5" ht="15" x14ac:dyDescent="0.25">
      <c r="A181"/>
      <c r="B181"/>
      <c r="C181"/>
      <c r="D181"/>
      <c r="E181" s="116"/>
    </row>
    <row r="182" spans="1:5" ht="15" x14ac:dyDescent="0.25">
      <c r="A182"/>
      <c r="B182"/>
      <c r="C182"/>
      <c r="D182"/>
      <c r="E182" s="116"/>
    </row>
    <row r="183" spans="1:5" ht="15" x14ac:dyDescent="0.25">
      <c r="A183"/>
      <c r="B183"/>
      <c r="C183"/>
      <c r="D183"/>
      <c r="E183" s="116"/>
    </row>
    <row r="184" spans="1:5" ht="15" x14ac:dyDescent="0.25">
      <c r="A184"/>
      <c r="B184"/>
      <c r="C184"/>
      <c r="D184"/>
      <c r="E184" s="116"/>
    </row>
    <row r="185" spans="1:5" ht="15" x14ac:dyDescent="0.25">
      <c r="A185"/>
      <c r="B185"/>
      <c r="C185"/>
      <c r="D185"/>
      <c r="E185" s="116"/>
    </row>
    <row r="186" spans="1:5" ht="15" x14ac:dyDescent="0.25">
      <c r="A186"/>
      <c r="B186"/>
      <c r="C186"/>
      <c r="D186"/>
      <c r="E186" s="116"/>
    </row>
    <row r="187" spans="1:5" ht="15" x14ac:dyDescent="0.25">
      <c r="A187"/>
      <c r="B187"/>
      <c r="C187"/>
      <c r="D187"/>
      <c r="E187" s="116"/>
    </row>
    <row r="188" spans="1:5" ht="15" x14ac:dyDescent="0.25">
      <c r="A188"/>
      <c r="B188"/>
      <c r="C188"/>
      <c r="D188"/>
      <c r="E188" s="116"/>
    </row>
    <row r="189" spans="1:5" ht="15" x14ac:dyDescent="0.25">
      <c r="A189"/>
      <c r="B189"/>
      <c r="C189"/>
      <c r="D189"/>
      <c r="E189" s="116"/>
    </row>
    <row r="190" spans="1:5" ht="15" x14ac:dyDescent="0.25">
      <c r="A190"/>
      <c r="B190"/>
      <c r="C190"/>
      <c r="D190"/>
      <c r="E190" s="116"/>
    </row>
    <row r="191" spans="1:5" ht="15" x14ac:dyDescent="0.25">
      <c r="A191"/>
      <c r="B191"/>
      <c r="C191"/>
      <c r="D191"/>
      <c r="E191" s="116"/>
    </row>
    <row r="192" spans="1:5" ht="15" x14ac:dyDescent="0.25">
      <c r="A192"/>
      <c r="B192"/>
      <c r="C192"/>
      <c r="D192"/>
      <c r="E192" s="116"/>
    </row>
    <row r="193" spans="1:5" ht="15" x14ac:dyDescent="0.25">
      <c r="A193"/>
      <c r="B193"/>
      <c r="C193"/>
      <c r="D193"/>
      <c r="E193" s="116"/>
    </row>
    <row r="194" spans="1:5" ht="15" x14ac:dyDescent="0.25">
      <c r="A194"/>
      <c r="B194"/>
      <c r="C194"/>
      <c r="D194"/>
      <c r="E194" s="116"/>
    </row>
    <row r="195" spans="1:5" ht="15" x14ac:dyDescent="0.25">
      <c r="A195"/>
      <c r="B195"/>
      <c r="C195"/>
      <c r="D195"/>
      <c r="E195" s="116"/>
    </row>
    <row r="196" spans="1:5" ht="15" x14ac:dyDescent="0.25">
      <c r="A196"/>
      <c r="B196"/>
      <c r="C196"/>
      <c r="D196"/>
      <c r="E196" s="116"/>
    </row>
    <row r="197" spans="1:5" ht="15" x14ac:dyDescent="0.25">
      <c r="A197"/>
      <c r="B197"/>
      <c r="C197"/>
      <c r="D197"/>
      <c r="E197" s="116"/>
    </row>
    <row r="198" spans="1:5" ht="15" x14ac:dyDescent="0.25">
      <c r="A198"/>
      <c r="B198"/>
      <c r="C198"/>
      <c r="D198"/>
      <c r="E198" s="116"/>
    </row>
    <row r="199" spans="1:5" ht="15" x14ac:dyDescent="0.25">
      <c r="A199"/>
      <c r="B199"/>
      <c r="C199"/>
      <c r="D199"/>
      <c r="E199" s="116"/>
    </row>
    <row r="200" spans="1:5" ht="15" x14ac:dyDescent="0.25">
      <c r="A200"/>
      <c r="B200"/>
      <c r="C200"/>
      <c r="D200"/>
      <c r="E200" s="116"/>
    </row>
    <row r="201" spans="1:5" ht="15" x14ac:dyDescent="0.25">
      <c r="A201"/>
      <c r="B201"/>
      <c r="C201"/>
      <c r="D201"/>
      <c r="E201" s="116"/>
    </row>
    <row r="202" spans="1:5" ht="15" x14ac:dyDescent="0.25">
      <c r="A202"/>
      <c r="B202"/>
      <c r="C202"/>
      <c r="D202"/>
      <c r="E202" s="116"/>
    </row>
    <row r="203" spans="1:5" ht="15" x14ac:dyDescent="0.25">
      <c r="A203"/>
      <c r="B203"/>
      <c r="C203"/>
      <c r="D203"/>
      <c r="E203" s="116"/>
    </row>
    <row r="204" spans="1:5" ht="15" x14ac:dyDescent="0.25">
      <c r="A204"/>
      <c r="B204"/>
      <c r="C204"/>
      <c r="D204"/>
      <c r="E204" s="116"/>
    </row>
    <row r="205" spans="1:5" ht="15" x14ac:dyDescent="0.25">
      <c r="A205"/>
      <c r="B205"/>
      <c r="C205"/>
      <c r="D205"/>
      <c r="E205" s="116"/>
    </row>
    <row r="206" spans="1:5" ht="15" x14ac:dyDescent="0.25">
      <c r="A206"/>
      <c r="B206"/>
      <c r="C206"/>
      <c r="D206"/>
      <c r="E206" s="116"/>
    </row>
    <row r="207" spans="1:5" ht="15" x14ac:dyDescent="0.25">
      <c r="A207"/>
      <c r="B207"/>
      <c r="C207"/>
      <c r="D207"/>
      <c r="E207" s="116"/>
    </row>
    <row r="208" spans="1:5" ht="15" x14ac:dyDescent="0.25">
      <c r="A208"/>
      <c r="B208"/>
      <c r="C208"/>
      <c r="D208"/>
      <c r="E208" s="116"/>
    </row>
    <row r="209" spans="1:5" ht="15" x14ac:dyDescent="0.25">
      <c r="A209"/>
      <c r="B209"/>
      <c r="C209"/>
      <c r="D209"/>
      <c r="E209" s="116"/>
    </row>
    <row r="210" spans="1:5" ht="15" x14ac:dyDescent="0.25">
      <c r="A210"/>
      <c r="B210"/>
      <c r="C210"/>
      <c r="D210"/>
      <c r="E210" s="116"/>
    </row>
    <row r="211" spans="1:5" ht="15" x14ac:dyDescent="0.25">
      <c r="A211"/>
      <c r="B211"/>
      <c r="C211"/>
      <c r="D211"/>
      <c r="E211" s="116"/>
    </row>
    <row r="212" spans="1:5" ht="15" x14ac:dyDescent="0.25">
      <c r="A212"/>
      <c r="B212"/>
      <c r="C212"/>
      <c r="D212"/>
      <c r="E212" s="116"/>
    </row>
    <row r="213" spans="1:5" ht="15" x14ac:dyDescent="0.25">
      <c r="A213"/>
      <c r="B213"/>
      <c r="C213"/>
      <c r="D213"/>
      <c r="E213" s="116"/>
    </row>
    <row r="214" spans="1:5" ht="15" x14ac:dyDescent="0.25">
      <c r="A214"/>
      <c r="B214"/>
      <c r="C214"/>
      <c r="D214"/>
      <c r="E214" s="116"/>
    </row>
    <row r="215" spans="1:5" ht="15" x14ac:dyDescent="0.25">
      <c r="A215"/>
      <c r="B215"/>
      <c r="C215"/>
      <c r="D215"/>
      <c r="E215" s="116"/>
    </row>
    <row r="216" spans="1:5" ht="15" x14ac:dyDescent="0.25">
      <c r="A216"/>
      <c r="B216"/>
      <c r="C216"/>
      <c r="D216"/>
      <c r="E216" s="116"/>
    </row>
    <row r="217" spans="1:5" ht="15" x14ac:dyDescent="0.25">
      <c r="A217"/>
      <c r="B217"/>
      <c r="C217"/>
      <c r="D217"/>
      <c r="E217" s="116"/>
    </row>
    <row r="218" spans="1:5" ht="15" x14ac:dyDescent="0.25">
      <c r="A218"/>
      <c r="B218"/>
      <c r="C218"/>
      <c r="D218"/>
      <c r="E218" s="116"/>
    </row>
    <row r="219" spans="1:5" ht="15" x14ac:dyDescent="0.25">
      <c r="A219"/>
      <c r="B219"/>
      <c r="C219"/>
      <c r="D219"/>
      <c r="E219" s="116"/>
    </row>
    <row r="220" spans="1:5" ht="15" x14ac:dyDescent="0.25">
      <c r="A220"/>
      <c r="B220"/>
      <c r="C220"/>
      <c r="D220"/>
      <c r="E220" s="116"/>
    </row>
    <row r="221" spans="1:5" ht="15" x14ac:dyDescent="0.25">
      <c r="A221"/>
      <c r="B221"/>
      <c r="C221"/>
      <c r="D221"/>
      <c r="E221" s="116"/>
    </row>
    <row r="222" spans="1:5" ht="15" x14ac:dyDescent="0.25">
      <c r="A222"/>
      <c r="B222"/>
      <c r="C222"/>
      <c r="D222"/>
      <c r="E222" s="116"/>
    </row>
    <row r="223" spans="1:5" ht="15" x14ac:dyDescent="0.25">
      <c r="A223" s="81"/>
      <c r="B223" s="81"/>
      <c r="C223" s="81"/>
      <c r="D223" s="81"/>
      <c r="E223" s="148"/>
    </row>
    <row r="224" spans="1:5" ht="15" x14ac:dyDescent="0.25">
      <c r="A224" s="81"/>
      <c r="B224" s="81"/>
      <c r="C224" s="81"/>
      <c r="D224" s="81"/>
      <c r="E224" s="148"/>
    </row>
    <row r="225" spans="1:5" ht="15" x14ac:dyDescent="0.25">
      <c r="A225" s="81"/>
      <c r="B225" s="81"/>
      <c r="C225" s="81"/>
      <c r="D225" s="81"/>
      <c r="E225" s="148"/>
    </row>
    <row r="226" spans="1:5" ht="15" x14ac:dyDescent="0.25">
      <c r="A226" s="81"/>
      <c r="B226" s="81"/>
      <c r="C226" s="81"/>
      <c r="D226" s="81"/>
      <c r="E226" s="148"/>
    </row>
    <row r="227" spans="1:5" ht="15" x14ac:dyDescent="0.25">
      <c r="A227" s="81"/>
      <c r="B227" s="81"/>
      <c r="C227" s="81"/>
      <c r="D227" s="81"/>
      <c r="E227" s="148"/>
    </row>
    <row r="228" spans="1:5" ht="15" x14ac:dyDescent="0.25">
      <c r="A228" s="81"/>
      <c r="B228" s="81"/>
      <c r="C228" s="81"/>
      <c r="D228" s="81"/>
      <c r="E228" s="148"/>
    </row>
    <row r="229" spans="1:5" ht="15" x14ac:dyDescent="0.25">
      <c r="A229" s="81"/>
      <c r="B229" s="81"/>
      <c r="C229" s="81"/>
      <c r="D229" s="81"/>
      <c r="E229" s="148"/>
    </row>
    <row r="230" spans="1:5" ht="15" x14ac:dyDescent="0.25">
      <c r="A230" s="81"/>
      <c r="B230" s="81"/>
      <c r="C230" s="81"/>
      <c r="D230" s="81"/>
      <c r="E230" s="148"/>
    </row>
    <row r="231" spans="1:5" ht="15" x14ac:dyDescent="0.25">
      <c r="A231" s="81"/>
      <c r="B231" s="81"/>
      <c r="C231" s="81"/>
      <c r="D231" s="81"/>
      <c r="E231" s="148"/>
    </row>
    <row r="232" spans="1:5" ht="15" x14ac:dyDescent="0.25">
      <c r="A232" s="81"/>
      <c r="B232" s="81"/>
      <c r="C232" s="81"/>
      <c r="D232" s="81"/>
      <c r="E232" s="148"/>
    </row>
    <row r="233" spans="1:5" ht="15" x14ac:dyDescent="0.25">
      <c r="A233" s="81"/>
      <c r="B233" s="81"/>
      <c r="C233" s="81"/>
      <c r="D233" s="81"/>
      <c r="E233" s="148"/>
    </row>
    <row r="234" spans="1:5" ht="15" x14ac:dyDescent="0.25">
      <c r="A234" s="81"/>
      <c r="B234" s="81"/>
      <c r="C234" s="81"/>
      <c r="D234" s="81"/>
      <c r="E234" s="148"/>
    </row>
    <row r="235" spans="1:5" ht="15" x14ac:dyDescent="0.25">
      <c r="A235" s="81"/>
      <c r="B235" s="81"/>
      <c r="C235" s="81"/>
      <c r="D235" s="81"/>
      <c r="E235" s="148"/>
    </row>
    <row r="236" spans="1:5" ht="15" x14ac:dyDescent="0.25">
      <c r="A236" s="81"/>
      <c r="B236" s="81"/>
      <c r="C236" s="81"/>
      <c r="D236" s="81"/>
      <c r="E236" s="148"/>
    </row>
    <row r="237" spans="1:5" ht="15" x14ac:dyDescent="0.25">
      <c r="A237" s="81"/>
      <c r="B237" s="81"/>
      <c r="C237" s="81"/>
      <c r="D237" s="81"/>
      <c r="E237" s="148"/>
    </row>
    <row r="238" spans="1:5" ht="15" x14ac:dyDescent="0.25">
      <c r="A238" s="81"/>
      <c r="B238" s="81"/>
      <c r="C238" s="81"/>
      <c r="D238" s="81"/>
      <c r="E238" s="148"/>
    </row>
    <row r="239" spans="1:5" ht="15" x14ac:dyDescent="0.25">
      <c r="A239" s="81"/>
      <c r="B239" s="81"/>
      <c r="C239" s="81"/>
      <c r="D239" s="81"/>
      <c r="E239" s="148"/>
    </row>
    <row r="240" spans="1:5" ht="15" x14ac:dyDescent="0.25">
      <c r="A240" s="81"/>
      <c r="B240" s="81"/>
      <c r="C240" s="81"/>
      <c r="D240" s="81"/>
      <c r="E240" s="148"/>
    </row>
    <row r="241" spans="1:5" ht="15" x14ac:dyDescent="0.25">
      <c r="A241" s="81"/>
      <c r="B241" s="81"/>
      <c r="C241" s="81"/>
      <c r="D241" s="81"/>
      <c r="E241" s="148"/>
    </row>
    <row r="242" spans="1:5" ht="15" x14ac:dyDescent="0.25">
      <c r="A242" s="81"/>
      <c r="B242" s="81"/>
      <c r="C242" s="81"/>
      <c r="D242" s="81"/>
      <c r="E242" s="148"/>
    </row>
    <row r="243" spans="1:5" ht="15" x14ac:dyDescent="0.25">
      <c r="A243" s="81"/>
      <c r="B243" s="81"/>
      <c r="C243" s="81"/>
      <c r="D243" s="81"/>
      <c r="E243" s="148"/>
    </row>
    <row r="244" spans="1:5" ht="15" x14ac:dyDescent="0.25">
      <c r="A244" s="81"/>
      <c r="B244" s="81"/>
      <c r="C244" s="81"/>
      <c r="D244" s="81"/>
      <c r="E244" s="148"/>
    </row>
    <row r="245" spans="1:5" ht="15" x14ac:dyDescent="0.25">
      <c r="A245" s="81"/>
      <c r="B245" s="81"/>
      <c r="C245" s="81"/>
      <c r="D245" s="81"/>
      <c r="E245" s="148"/>
    </row>
    <row r="246" spans="1:5" ht="15" x14ac:dyDescent="0.25">
      <c r="A246" s="81"/>
      <c r="B246" s="81"/>
      <c r="C246" s="81"/>
      <c r="D246" s="81"/>
      <c r="E246" s="148"/>
    </row>
    <row r="247" spans="1:5" ht="15" x14ac:dyDescent="0.25">
      <c r="A247" s="81"/>
      <c r="B247" s="81"/>
      <c r="C247" s="81"/>
      <c r="D247" s="81"/>
      <c r="E247" s="148"/>
    </row>
    <row r="248" spans="1:5" ht="15" x14ac:dyDescent="0.25">
      <c r="A248" s="81"/>
      <c r="B248" s="81"/>
      <c r="C248" s="81"/>
      <c r="D248" s="81"/>
      <c r="E248" s="148"/>
    </row>
    <row r="249" spans="1:5" ht="15" x14ac:dyDescent="0.25">
      <c r="A249" s="81"/>
      <c r="B249" s="81"/>
      <c r="C249" s="81"/>
      <c r="D249" s="81"/>
      <c r="E249" s="148"/>
    </row>
    <row r="250" spans="1:5" ht="15" x14ac:dyDescent="0.25">
      <c r="A250" s="81"/>
      <c r="B250" s="81"/>
      <c r="C250" s="81"/>
      <c r="D250" s="81"/>
      <c r="E250" s="148"/>
    </row>
    <row r="251" spans="1:5" ht="15" x14ac:dyDescent="0.25">
      <c r="A251" s="81"/>
      <c r="B251" s="81"/>
      <c r="C251" s="81"/>
      <c r="D251" s="81"/>
      <c r="E251" s="148"/>
    </row>
    <row r="252" spans="1:5" ht="15" x14ac:dyDescent="0.25">
      <c r="A252" s="81"/>
      <c r="B252" s="81"/>
      <c r="C252" s="81"/>
      <c r="D252" s="81"/>
      <c r="E252" s="148"/>
    </row>
    <row r="253" spans="1:5" ht="15" x14ac:dyDescent="0.25">
      <c r="A253" s="81"/>
      <c r="B253" s="81"/>
      <c r="C253" s="81"/>
      <c r="D253" s="81"/>
      <c r="E253" s="148"/>
    </row>
    <row r="254" spans="1:5" ht="15" x14ac:dyDescent="0.25">
      <c r="A254" s="81"/>
      <c r="B254" s="81"/>
      <c r="C254" s="81"/>
      <c r="D254" s="81"/>
      <c r="E254" s="148"/>
    </row>
    <row r="255" spans="1:5" ht="15" x14ac:dyDescent="0.25">
      <c r="A255" s="81"/>
      <c r="B255" s="81"/>
      <c r="C255" s="81"/>
      <c r="D255" s="81"/>
      <c r="E255" s="148"/>
    </row>
    <row r="256" spans="1:5" ht="15" x14ac:dyDescent="0.25">
      <c r="A256" s="81"/>
      <c r="B256" s="81"/>
      <c r="C256" s="81"/>
      <c r="D256" s="81"/>
      <c r="E256" s="148"/>
    </row>
    <row r="257" spans="1:5" ht="15" x14ac:dyDescent="0.25">
      <c r="A257" s="81"/>
      <c r="B257" s="81"/>
      <c r="C257" s="81"/>
      <c r="D257" s="81"/>
      <c r="E257" s="148"/>
    </row>
    <row r="258" spans="1:5" ht="15" x14ac:dyDescent="0.25">
      <c r="A258" s="81"/>
      <c r="B258" s="81"/>
      <c r="C258" s="81"/>
      <c r="D258" s="81"/>
      <c r="E258" s="148"/>
    </row>
    <row r="259" spans="1:5" ht="15" x14ac:dyDescent="0.25">
      <c r="A259" s="81"/>
      <c r="B259" s="81"/>
      <c r="C259" s="81"/>
      <c r="D259" s="81"/>
      <c r="E259" s="148"/>
    </row>
    <row r="260" spans="1:5" ht="15" x14ac:dyDescent="0.25">
      <c r="A260" s="81"/>
      <c r="B260" s="81"/>
      <c r="C260" s="81"/>
      <c r="D260" s="81"/>
      <c r="E260" s="148"/>
    </row>
    <row r="261" spans="1:5" ht="15" x14ac:dyDescent="0.25">
      <c r="A261" s="81"/>
      <c r="B261" s="81"/>
      <c r="C261" s="81"/>
      <c r="D261" s="81"/>
      <c r="E261" s="148"/>
    </row>
  </sheetData>
  <pageMargins left="0" right="0" top="0" bottom="0" header="0.31496062992125984" footer="0.31496062992125984"/>
  <pageSetup paperSize="9" scale="75" fitToHeight="0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1"/>
  <sheetViews>
    <sheetView showGridLines="0" topLeftCell="A101" zoomScaleNormal="100" zoomScaleSheetLayoutView="70" workbookViewId="0">
      <selection activeCell="H139" sqref="H139"/>
    </sheetView>
  </sheetViews>
  <sheetFormatPr defaultColWidth="8.85546875" defaultRowHeight="12" x14ac:dyDescent="0.2"/>
  <cols>
    <col min="1" max="1" width="60.7109375" style="47" customWidth="1"/>
    <col min="2" max="2" width="17" style="66" hidden="1" customWidth="1"/>
    <col min="3" max="3" width="17.28515625" style="66" customWidth="1"/>
    <col min="4" max="4" width="15.7109375" style="66" customWidth="1"/>
    <col min="5" max="5" width="16.85546875" style="66" customWidth="1"/>
    <col min="6" max="6" width="17" style="47" hidden="1" customWidth="1"/>
    <col min="7" max="7" width="16.28515625" style="47" customWidth="1"/>
    <col min="8" max="11" width="8.85546875" style="47" customWidth="1"/>
    <col min="12" max="12" width="0.5703125" style="47" customWidth="1"/>
    <col min="13" max="16384" width="8.85546875" style="47"/>
  </cols>
  <sheetData>
    <row r="1" spans="1:7" x14ac:dyDescent="0.2">
      <c r="A1" s="51" t="s">
        <v>289</v>
      </c>
      <c r="B1" s="51"/>
      <c r="C1" s="51"/>
      <c r="D1" s="51"/>
      <c r="E1" s="93"/>
    </row>
    <row r="2" spans="1:7" x14ac:dyDescent="0.2">
      <c r="A2" s="50"/>
      <c r="B2" s="105"/>
      <c r="C2" s="105"/>
      <c r="D2" s="105"/>
      <c r="E2" s="96"/>
    </row>
    <row r="3" spans="1:7" ht="20.25" customHeight="1" x14ac:dyDescent="0.2">
      <c r="A3" s="51" t="s">
        <v>313</v>
      </c>
      <c r="B3" s="51"/>
      <c r="C3" s="51"/>
      <c r="D3" s="51"/>
      <c r="E3" s="93"/>
    </row>
    <row r="4" spans="1:7" hidden="1" x14ac:dyDescent="0.2">
      <c r="A4" s="51"/>
      <c r="B4" s="51"/>
      <c r="C4" s="51"/>
      <c r="D4" s="51"/>
      <c r="E4" s="93"/>
    </row>
    <row r="5" spans="1:7" hidden="1" x14ac:dyDescent="0.2">
      <c r="A5" s="51"/>
      <c r="B5" s="51"/>
      <c r="C5" s="51"/>
      <c r="D5" s="51"/>
      <c r="E5" s="93"/>
    </row>
    <row r="6" spans="1:7" hidden="1" x14ac:dyDescent="0.2">
      <c r="A6" s="51"/>
      <c r="B6" s="51"/>
      <c r="C6" s="51"/>
      <c r="D6" s="51"/>
      <c r="E6" s="93"/>
    </row>
    <row r="7" spans="1:7" hidden="1" x14ac:dyDescent="0.2">
      <c r="A7" s="51"/>
      <c r="B7" s="51"/>
      <c r="C7" s="51"/>
      <c r="D7" s="51"/>
      <c r="E7" s="93"/>
    </row>
    <row r="8" spans="1:7" hidden="1" x14ac:dyDescent="0.2">
      <c r="A8" s="51"/>
      <c r="B8" s="51"/>
      <c r="C8" s="51"/>
      <c r="D8" s="51"/>
      <c r="E8" s="93"/>
    </row>
    <row r="9" spans="1:7" hidden="1" x14ac:dyDescent="0.2">
      <c r="A9" s="51"/>
      <c r="B9" s="51"/>
      <c r="C9" s="51"/>
      <c r="D9" s="51"/>
      <c r="E9" s="93"/>
    </row>
    <row r="10" spans="1:7" ht="24" x14ac:dyDescent="0.2">
      <c r="A10" s="218" t="s">
        <v>323</v>
      </c>
      <c r="B10" s="162" t="s">
        <v>329</v>
      </c>
      <c r="C10" s="334" t="s">
        <v>339</v>
      </c>
      <c r="D10" s="334" t="s">
        <v>327</v>
      </c>
      <c r="E10" s="162" t="s">
        <v>340</v>
      </c>
      <c r="F10" s="162" t="s">
        <v>357</v>
      </c>
      <c r="G10" s="162" t="s">
        <v>357</v>
      </c>
    </row>
    <row r="11" spans="1:7" x14ac:dyDescent="0.2">
      <c r="A11" s="164" t="s">
        <v>353</v>
      </c>
      <c r="B11" s="164" t="s">
        <v>299</v>
      </c>
      <c r="C11" s="335">
        <v>1</v>
      </c>
      <c r="D11" s="335">
        <v>2</v>
      </c>
      <c r="E11" s="164" t="s">
        <v>301</v>
      </c>
      <c r="F11" s="218" t="s">
        <v>304</v>
      </c>
      <c r="G11" s="218" t="s">
        <v>369</v>
      </c>
    </row>
    <row r="12" spans="1:7" hidden="1" x14ac:dyDescent="0.2">
      <c r="A12" s="50"/>
      <c r="B12" s="96"/>
      <c r="C12" s="96"/>
      <c r="D12" s="96"/>
      <c r="E12" s="96"/>
    </row>
    <row r="13" spans="1:7" ht="15" hidden="1" x14ac:dyDescent="0.25">
      <c r="A13" s="68" t="s">
        <v>265</v>
      </c>
      <c r="B13" s="67" t="s" vm="1">
        <v>266</v>
      </c>
      <c r="C13" s="116"/>
      <c r="D13" s="116"/>
      <c r="E13" s="116"/>
    </row>
    <row r="14" spans="1:7" ht="15" hidden="1" x14ac:dyDescent="0.25">
      <c r="A14"/>
      <c r="B14" s="116"/>
      <c r="C14" s="116"/>
      <c r="D14" s="116"/>
      <c r="E14" s="116"/>
    </row>
    <row r="15" spans="1:7" ht="55.5" hidden="1" customHeight="1" x14ac:dyDescent="0.2">
      <c r="A15" s="350" t="s">
        <v>288</v>
      </c>
      <c r="B15" s="67" t="s">
        <v>342</v>
      </c>
      <c r="C15" s="67" t="s">
        <v>343</v>
      </c>
      <c r="D15" s="67" t="s">
        <v>344</v>
      </c>
      <c r="E15" s="67" t="s">
        <v>345</v>
      </c>
      <c r="F15" s="67" t="s">
        <v>350</v>
      </c>
      <c r="G15" s="67" t="s">
        <v>364</v>
      </c>
    </row>
    <row r="16" spans="1:7" x14ac:dyDescent="0.2">
      <c r="A16" s="130" t="s">
        <v>2</v>
      </c>
      <c r="B16" s="152">
        <v>11042707.229999999</v>
      </c>
      <c r="C16" s="152">
        <v>14406098</v>
      </c>
      <c r="D16" s="152">
        <v>11244276</v>
      </c>
      <c r="E16" s="152">
        <v>11062318.020000003</v>
      </c>
      <c r="F16" s="152">
        <v>100.18</v>
      </c>
      <c r="G16" s="152">
        <v>98.381772379119852</v>
      </c>
    </row>
    <row r="17" spans="1:7" x14ac:dyDescent="0.2">
      <c r="A17" s="131" t="s">
        <v>3</v>
      </c>
      <c r="B17" s="152">
        <v>11042707.229999999</v>
      </c>
      <c r="C17" s="152">
        <v>14406098</v>
      </c>
      <c r="D17" s="152">
        <v>11244276</v>
      </c>
      <c r="E17" s="152">
        <v>11062318.020000003</v>
      </c>
      <c r="F17" s="152">
        <v>100.18</v>
      </c>
      <c r="G17" s="152">
        <v>98.381772379119852</v>
      </c>
    </row>
    <row r="18" spans="1:7" x14ac:dyDescent="0.2">
      <c r="A18" s="132" t="s">
        <v>4</v>
      </c>
      <c r="B18" s="152">
        <v>11042707.229999999</v>
      </c>
      <c r="C18" s="152">
        <v>14406098</v>
      </c>
      <c r="D18" s="152">
        <v>11244276</v>
      </c>
      <c r="E18" s="152">
        <v>11062318.020000003</v>
      </c>
      <c r="F18" s="152">
        <v>100.18</v>
      </c>
      <c r="G18" s="152">
        <v>98.381772379119852</v>
      </c>
    </row>
    <row r="19" spans="1:7" x14ac:dyDescent="0.2">
      <c r="A19" s="133" t="s">
        <v>28</v>
      </c>
      <c r="B19" s="152">
        <v>11042707.229999999</v>
      </c>
      <c r="C19" s="152">
        <v>14406098</v>
      </c>
      <c r="D19" s="152">
        <v>11244276</v>
      </c>
      <c r="E19" s="152">
        <v>11062318.020000003</v>
      </c>
      <c r="F19" s="152">
        <v>100.18</v>
      </c>
      <c r="G19" s="152">
        <v>98.381772379119852</v>
      </c>
    </row>
    <row r="20" spans="1:7" x14ac:dyDescent="0.2">
      <c r="A20" s="199" t="s">
        <v>150</v>
      </c>
      <c r="B20" s="153">
        <v>9457428.6799999978</v>
      </c>
      <c r="C20" s="153">
        <v>13288679</v>
      </c>
      <c r="D20" s="153">
        <v>10687266</v>
      </c>
      <c r="E20" s="153">
        <v>10570142.950000003</v>
      </c>
      <c r="F20" s="153">
        <v>111.77</v>
      </c>
      <c r="G20" s="153">
        <v>98.904087818156711</v>
      </c>
    </row>
    <row r="21" spans="1:7" x14ac:dyDescent="0.2">
      <c r="A21" s="351" t="s">
        <v>252</v>
      </c>
      <c r="B21" s="153">
        <v>695697.17999999993</v>
      </c>
      <c r="C21" s="153">
        <v>199212</v>
      </c>
      <c r="D21" s="153">
        <v>199212</v>
      </c>
      <c r="E21" s="153">
        <v>134458.07999999999</v>
      </c>
      <c r="F21" s="153">
        <v>19.329999999999998</v>
      </c>
      <c r="G21" s="153">
        <v>67.494970182519126</v>
      </c>
    </row>
    <row r="22" spans="1:7" x14ac:dyDescent="0.2">
      <c r="A22" s="351" t="s">
        <v>257</v>
      </c>
      <c r="B22" s="153">
        <v>889581.37</v>
      </c>
      <c r="C22" s="153">
        <v>918207</v>
      </c>
      <c r="D22" s="153">
        <v>357798</v>
      </c>
      <c r="E22" s="153">
        <v>357716.99</v>
      </c>
      <c r="F22" s="153">
        <v>40.21</v>
      </c>
      <c r="G22" s="153">
        <v>99.977358733139923</v>
      </c>
    </row>
    <row r="23" spans="1:7" x14ac:dyDescent="0.2">
      <c r="A23" s="352" t="s">
        <v>264</v>
      </c>
      <c r="B23" s="119">
        <v>11042707.229999999</v>
      </c>
      <c r="C23" s="119">
        <v>14406098</v>
      </c>
      <c r="D23" s="119">
        <v>11244276</v>
      </c>
      <c r="E23" s="119">
        <v>11062318.020000003</v>
      </c>
      <c r="F23" s="119">
        <v>100.18</v>
      </c>
      <c r="G23" s="119">
        <v>98.381772379119852</v>
      </c>
    </row>
    <row r="24" spans="1:7" ht="15" x14ac:dyDescent="0.25">
      <c r="A24"/>
      <c r="B24" s="51"/>
      <c r="C24" s="51"/>
      <c r="D24" s="51"/>
      <c r="E24" s="93"/>
    </row>
    <row r="25" spans="1:7" ht="15" hidden="1" x14ac:dyDescent="0.25">
      <c r="A25"/>
      <c r="B25" s="51"/>
      <c r="C25" s="51"/>
      <c r="D25" s="51"/>
      <c r="E25" s="93"/>
    </row>
    <row r="26" spans="1:7" hidden="1" x14ac:dyDescent="0.2">
      <c r="A26" s="51"/>
      <c r="B26" s="51"/>
      <c r="C26" s="51"/>
      <c r="D26" s="51"/>
      <c r="E26" s="93"/>
    </row>
    <row r="27" spans="1:7" hidden="1" x14ac:dyDescent="0.2">
      <c r="A27" s="51"/>
      <c r="B27" s="51"/>
      <c r="C27" s="51"/>
      <c r="D27" s="51"/>
      <c r="E27" s="93"/>
    </row>
    <row r="28" spans="1:7" hidden="1" x14ac:dyDescent="0.2">
      <c r="A28" s="51"/>
      <c r="B28" s="51"/>
      <c r="C28" s="51"/>
      <c r="D28" s="51"/>
      <c r="E28" s="93"/>
    </row>
    <row r="29" spans="1:7" hidden="1" x14ac:dyDescent="0.2">
      <c r="A29" s="51"/>
      <c r="B29" s="51"/>
      <c r="C29" s="51"/>
      <c r="D29" s="51"/>
      <c r="E29" s="93"/>
    </row>
    <row r="30" spans="1:7" hidden="1" x14ac:dyDescent="0.2">
      <c r="A30" s="51"/>
      <c r="B30" s="51"/>
      <c r="C30" s="51"/>
      <c r="D30" s="51"/>
      <c r="E30" s="93"/>
    </row>
    <row r="31" spans="1:7" hidden="1" x14ac:dyDescent="0.2">
      <c r="A31" s="51"/>
      <c r="B31" s="51"/>
      <c r="C31" s="51"/>
      <c r="D31" s="51"/>
      <c r="E31" s="93"/>
    </row>
    <row r="32" spans="1:7" hidden="1" x14ac:dyDescent="0.2">
      <c r="A32" s="51"/>
      <c r="B32" s="51"/>
      <c r="C32" s="51"/>
      <c r="D32" s="51"/>
      <c r="E32" s="93"/>
    </row>
    <row r="33" spans="1:7" ht="24" x14ac:dyDescent="0.2">
      <c r="A33" s="218" t="s">
        <v>323</v>
      </c>
      <c r="B33" s="162" t="s">
        <v>329</v>
      </c>
      <c r="C33" s="334" t="s">
        <v>339</v>
      </c>
      <c r="D33" s="334" t="s">
        <v>327</v>
      </c>
      <c r="E33" s="162" t="s">
        <v>340</v>
      </c>
      <c r="F33" s="162" t="s">
        <v>357</v>
      </c>
      <c r="G33" s="162" t="s">
        <v>357</v>
      </c>
    </row>
    <row r="34" spans="1:7" x14ac:dyDescent="0.2">
      <c r="A34" s="164" t="s">
        <v>352</v>
      </c>
      <c r="B34" s="164" t="s">
        <v>299</v>
      </c>
      <c r="C34" s="335">
        <v>1</v>
      </c>
      <c r="D34" s="335">
        <v>2</v>
      </c>
      <c r="E34" s="164" t="s">
        <v>301</v>
      </c>
      <c r="F34" s="218" t="s">
        <v>304</v>
      </c>
      <c r="G34" s="218" t="s">
        <v>369</v>
      </c>
    </row>
    <row r="35" spans="1:7" hidden="1" x14ac:dyDescent="0.2">
      <c r="A35" s="51"/>
      <c r="B35" s="51"/>
      <c r="C35" s="51"/>
      <c r="D35" s="51"/>
      <c r="E35" s="93"/>
    </row>
    <row r="36" spans="1:7" ht="15" hidden="1" x14ac:dyDescent="0.25">
      <c r="A36"/>
      <c r="B36"/>
      <c r="C36"/>
      <c r="D36"/>
      <c r="E36" s="116"/>
    </row>
    <row r="37" spans="1:7" ht="15" hidden="1" x14ac:dyDescent="0.25">
      <c r="A37"/>
      <c r="B37"/>
      <c r="C37"/>
      <c r="D37"/>
      <c r="E37" s="116"/>
    </row>
    <row r="38" spans="1:7" ht="15" hidden="1" x14ac:dyDescent="0.25">
      <c r="A38" s="68" t="s">
        <v>265</v>
      </c>
      <c r="B38" s="67" t="s" vm="1">
        <v>266</v>
      </c>
      <c r="C38"/>
      <c r="D38"/>
      <c r="E38" s="116"/>
    </row>
    <row r="39" spans="1:7" ht="15" hidden="1" x14ac:dyDescent="0.25">
      <c r="A39"/>
      <c r="B39"/>
      <c r="C39"/>
      <c r="D39"/>
      <c r="E39" s="116"/>
    </row>
    <row r="40" spans="1:7" ht="43.15" hidden="1" customHeight="1" x14ac:dyDescent="0.2">
      <c r="A40" s="119" t="s">
        <v>288</v>
      </c>
      <c r="B40" s="66" t="s">
        <v>342</v>
      </c>
      <c r="C40" s="66" t="s">
        <v>343</v>
      </c>
      <c r="D40" s="66" t="s">
        <v>344</v>
      </c>
      <c r="E40" s="66" t="s">
        <v>345</v>
      </c>
      <c r="F40" s="66" t="s">
        <v>350</v>
      </c>
      <c r="G40" s="66" t="s">
        <v>364</v>
      </c>
    </row>
    <row r="41" spans="1:7" x14ac:dyDescent="0.2">
      <c r="A41" s="123" t="s">
        <v>2</v>
      </c>
      <c r="B41" s="124">
        <v>11042707.229999999</v>
      </c>
      <c r="C41" s="124">
        <v>14406098</v>
      </c>
      <c r="D41" s="124">
        <v>11244276</v>
      </c>
      <c r="E41" s="124">
        <v>11062318.020000003</v>
      </c>
      <c r="F41" s="124">
        <v>100.18</v>
      </c>
      <c r="G41" s="124">
        <v>98.381772379119852</v>
      </c>
    </row>
    <row r="42" spans="1:7" x14ac:dyDescent="0.2">
      <c r="A42" s="126" t="s">
        <v>3</v>
      </c>
      <c r="B42" s="124">
        <v>11042707.229999999</v>
      </c>
      <c r="C42" s="124">
        <v>14406098</v>
      </c>
      <c r="D42" s="124">
        <v>11244276</v>
      </c>
      <c r="E42" s="124">
        <v>11062318.020000003</v>
      </c>
      <c r="F42" s="124">
        <v>100.18</v>
      </c>
      <c r="G42" s="124">
        <v>98.381772379119852</v>
      </c>
    </row>
    <row r="43" spans="1:7" x14ac:dyDescent="0.2">
      <c r="A43" s="127" t="s">
        <v>4</v>
      </c>
      <c r="B43" s="124">
        <v>11042707.229999999</v>
      </c>
      <c r="C43" s="124">
        <v>14406098</v>
      </c>
      <c r="D43" s="124">
        <v>11244276</v>
      </c>
      <c r="E43" s="124">
        <v>11062318.020000003</v>
      </c>
      <c r="F43" s="124">
        <v>100.18</v>
      </c>
      <c r="G43" s="124">
        <v>98.381772379119852</v>
      </c>
    </row>
    <row r="44" spans="1:7" x14ac:dyDescent="0.2">
      <c r="A44" s="128" t="s">
        <v>28</v>
      </c>
      <c r="B44" s="124">
        <v>11042707.229999999</v>
      </c>
      <c r="C44" s="124">
        <v>14406098</v>
      </c>
      <c r="D44" s="124">
        <v>11244276</v>
      </c>
      <c r="E44" s="124">
        <v>11062318.020000003</v>
      </c>
      <c r="F44" s="124">
        <v>100.18</v>
      </c>
      <c r="G44" s="124">
        <v>98.381772379119852</v>
      </c>
    </row>
    <row r="45" spans="1:7" x14ac:dyDescent="0.2">
      <c r="A45" s="137" t="s">
        <v>292</v>
      </c>
      <c r="B45" s="140">
        <v>10100923.209999999</v>
      </c>
      <c r="C45" s="140">
        <v>13894190</v>
      </c>
      <c r="D45" s="140">
        <v>10747368</v>
      </c>
      <c r="E45" s="140">
        <v>10608072.58</v>
      </c>
      <c r="F45" s="140">
        <v>105.02</v>
      </c>
      <c r="G45" s="140">
        <v>98.70391132042748</v>
      </c>
    </row>
    <row r="46" spans="1:7" x14ac:dyDescent="0.2">
      <c r="A46" s="155" t="s">
        <v>150</v>
      </c>
      <c r="B46" s="142">
        <v>9211341.8399999999</v>
      </c>
      <c r="C46" s="142">
        <v>12776771</v>
      </c>
      <c r="D46" s="142">
        <v>10190358</v>
      </c>
      <c r="E46" s="142">
        <v>10115897.510000002</v>
      </c>
      <c r="F46" s="142">
        <v>109.82</v>
      </c>
      <c r="G46" s="142">
        <v>99.269304473895829</v>
      </c>
    </row>
    <row r="47" spans="1:7" x14ac:dyDescent="0.2">
      <c r="A47" s="156" t="s">
        <v>170</v>
      </c>
      <c r="B47" s="121">
        <v>7939362.9299999997</v>
      </c>
      <c r="C47" s="121">
        <v>8587079</v>
      </c>
      <c r="D47" s="121">
        <v>8508079</v>
      </c>
      <c r="E47" s="121">
        <v>8501634.7400000002</v>
      </c>
      <c r="F47" s="121">
        <v>107.08</v>
      </c>
      <c r="G47" s="121">
        <v>99.924257167804868</v>
      </c>
    </row>
    <row r="48" spans="1:7" x14ac:dyDescent="0.2">
      <c r="A48" s="157" t="s">
        <v>195</v>
      </c>
      <c r="B48" s="67">
        <v>6625026.1299999999</v>
      </c>
      <c r="C48" s="67">
        <v>7113943</v>
      </c>
      <c r="D48" s="67">
        <v>7054943</v>
      </c>
      <c r="E48" s="67">
        <v>7054804.0499999998</v>
      </c>
      <c r="F48" s="67">
        <v>106.49</v>
      </c>
      <c r="G48" s="67">
        <v>99.998030458927872</v>
      </c>
    </row>
    <row r="49" spans="1:7" x14ac:dyDescent="0.2">
      <c r="A49" s="157" t="s">
        <v>196</v>
      </c>
      <c r="B49" s="67">
        <v>26433.95</v>
      </c>
      <c r="C49" s="67">
        <v>26545</v>
      </c>
      <c r="D49" s="67">
        <v>26545</v>
      </c>
      <c r="E49" s="67">
        <v>22951.79</v>
      </c>
      <c r="F49" s="67">
        <v>86.83</v>
      </c>
      <c r="G49" s="67">
        <v>86.463703145601812</v>
      </c>
    </row>
    <row r="50" spans="1:7" x14ac:dyDescent="0.2">
      <c r="A50" s="157" t="s">
        <v>197</v>
      </c>
      <c r="B50" s="67">
        <v>212449.39</v>
      </c>
      <c r="C50" s="67">
        <v>268411</v>
      </c>
      <c r="D50" s="67">
        <v>268411</v>
      </c>
      <c r="E50" s="67">
        <v>270858.58</v>
      </c>
      <c r="F50" s="67">
        <v>127.49</v>
      </c>
      <c r="G50" s="67">
        <v>100.91187768012489</v>
      </c>
    </row>
    <row r="51" spans="1:7" x14ac:dyDescent="0.2">
      <c r="A51" s="157" t="s">
        <v>198</v>
      </c>
      <c r="B51" s="67">
        <v>1075453.46</v>
      </c>
      <c r="C51" s="67">
        <v>1178180</v>
      </c>
      <c r="D51" s="67">
        <v>1158180</v>
      </c>
      <c r="E51" s="67">
        <v>1153020.32</v>
      </c>
      <c r="F51" s="67">
        <v>107.21</v>
      </c>
      <c r="G51" s="67">
        <v>99.554501027474146</v>
      </c>
    </row>
    <row r="52" spans="1:7" x14ac:dyDescent="0.2">
      <c r="A52" s="156" t="s">
        <v>136</v>
      </c>
      <c r="B52" s="121">
        <v>1020509.8499999999</v>
      </c>
      <c r="C52" s="121">
        <v>1457883</v>
      </c>
      <c r="D52" s="121">
        <v>1255883</v>
      </c>
      <c r="E52" s="121">
        <v>1199159.8</v>
      </c>
      <c r="F52" s="121">
        <v>117.51</v>
      </c>
      <c r="G52" s="121">
        <v>95.483400921901165</v>
      </c>
    </row>
    <row r="53" spans="1:7" x14ac:dyDescent="0.2">
      <c r="A53" s="157" t="s">
        <v>241</v>
      </c>
      <c r="B53" s="67">
        <v>59814.19</v>
      </c>
      <c r="C53" s="67">
        <v>119451</v>
      </c>
      <c r="D53" s="67">
        <v>94451</v>
      </c>
      <c r="E53" s="67">
        <v>90346.67</v>
      </c>
      <c r="F53" s="67">
        <v>151.05000000000001</v>
      </c>
      <c r="G53" s="67">
        <v>95.654540449545266</v>
      </c>
    </row>
    <row r="54" spans="1:7" x14ac:dyDescent="0.2">
      <c r="A54" s="157" t="s">
        <v>200</v>
      </c>
      <c r="B54" s="67">
        <v>171874.82</v>
      </c>
      <c r="C54" s="67">
        <v>187665</v>
      </c>
      <c r="D54" s="67">
        <v>177665</v>
      </c>
      <c r="E54" s="67">
        <v>173039.23</v>
      </c>
      <c r="F54" s="67">
        <v>100.68</v>
      </c>
      <c r="G54" s="67">
        <v>97.396352686235332</v>
      </c>
    </row>
    <row r="55" spans="1:7" x14ac:dyDescent="0.2">
      <c r="A55" s="157" t="s">
        <v>242</v>
      </c>
      <c r="B55" s="67">
        <v>15980.29</v>
      </c>
      <c r="C55" s="67">
        <v>38089</v>
      </c>
      <c r="D55" s="67">
        <v>24089</v>
      </c>
      <c r="E55" s="67">
        <v>19159.919999999998</v>
      </c>
      <c r="F55" s="67">
        <v>119.9</v>
      </c>
      <c r="G55" s="67">
        <v>79.538046411225039</v>
      </c>
    </row>
    <row r="56" spans="1:7" x14ac:dyDescent="0.2">
      <c r="A56" s="157" t="s">
        <v>243</v>
      </c>
      <c r="B56" s="67">
        <v>40926.81</v>
      </c>
      <c r="C56" s="67">
        <v>73707</v>
      </c>
      <c r="D56" s="67">
        <v>73707</v>
      </c>
      <c r="E56" s="67">
        <v>70159.520000000004</v>
      </c>
      <c r="F56" s="67">
        <v>171.43</v>
      </c>
      <c r="G56" s="67">
        <v>95.187051433378116</v>
      </c>
    </row>
    <row r="57" spans="1:7" x14ac:dyDescent="0.2">
      <c r="A57" s="157" t="s">
        <v>244</v>
      </c>
      <c r="B57" s="67">
        <v>140751.39000000001</v>
      </c>
      <c r="C57" s="67">
        <v>169794</v>
      </c>
      <c r="D57" s="67">
        <v>116794</v>
      </c>
      <c r="E57" s="67">
        <v>111390.92</v>
      </c>
      <c r="F57" s="67">
        <v>79.14</v>
      </c>
      <c r="G57" s="67">
        <v>95.373837697141965</v>
      </c>
    </row>
    <row r="58" spans="1:7" x14ac:dyDescent="0.2">
      <c r="A58" s="157" t="s">
        <v>206</v>
      </c>
      <c r="B58" s="67">
        <v>426.68</v>
      </c>
      <c r="C58" s="67">
        <v>2455</v>
      </c>
      <c r="D58" s="67">
        <v>2455</v>
      </c>
      <c r="E58" s="67">
        <v>272.85000000000002</v>
      </c>
      <c r="F58" s="67">
        <v>63.95</v>
      </c>
      <c r="G58" s="67">
        <v>11.114052953156824</v>
      </c>
    </row>
    <row r="59" spans="1:7" x14ac:dyDescent="0.2">
      <c r="A59" s="157" t="s">
        <v>245</v>
      </c>
      <c r="B59" s="67">
        <v>9889.4699999999993</v>
      </c>
      <c r="C59" s="67">
        <v>7963</v>
      </c>
      <c r="D59" s="67">
        <v>7963</v>
      </c>
      <c r="E59" s="67">
        <v>6987.47</v>
      </c>
      <c r="F59" s="67">
        <v>70.66</v>
      </c>
      <c r="G59" s="67">
        <v>87.749215119929687</v>
      </c>
    </row>
    <row r="60" spans="1:7" x14ac:dyDescent="0.2">
      <c r="A60" s="157" t="s">
        <v>208</v>
      </c>
      <c r="B60" s="67">
        <v>1260.8599999999999</v>
      </c>
      <c r="C60" s="67">
        <v>3651</v>
      </c>
      <c r="D60" s="67">
        <v>3651</v>
      </c>
      <c r="E60" s="67">
        <v>2699</v>
      </c>
      <c r="F60" s="67">
        <v>214.06</v>
      </c>
      <c r="G60" s="67">
        <v>73.924952067926597</v>
      </c>
    </row>
    <row r="61" spans="1:7" x14ac:dyDescent="0.2">
      <c r="A61" s="157" t="s">
        <v>246</v>
      </c>
      <c r="B61" s="67">
        <v>65952.009999999995</v>
      </c>
      <c r="C61" s="67">
        <v>92906</v>
      </c>
      <c r="D61" s="67">
        <v>83906</v>
      </c>
      <c r="E61" s="67">
        <v>84037.53</v>
      </c>
      <c r="F61" s="67">
        <v>127.42</v>
      </c>
      <c r="G61" s="67">
        <v>100.15675875384358</v>
      </c>
    </row>
    <row r="62" spans="1:7" x14ac:dyDescent="0.2">
      <c r="A62" s="157" t="s">
        <v>163</v>
      </c>
      <c r="B62" s="67">
        <v>180388.18</v>
      </c>
      <c r="C62" s="67">
        <v>172924</v>
      </c>
      <c r="D62" s="67">
        <v>102924</v>
      </c>
      <c r="E62" s="67">
        <v>95107.53</v>
      </c>
      <c r="F62" s="67">
        <v>52.72</v>
      </c>
      <c r="G62" s="67">
        <v>92.405590532820341</v>
      </c>
    </row>
    <row r="63" spans="1:7" x14ac:dyDescent="0.2">
      <c r="A63" s="157" t="s">
        <v>211</v>
      </c>
      <c r="B63" s="67">
        <v>8724.65</v>
      </c>
      <c r="C63" s="67">
        <v>7964</v>
      </c>
      <c r="D63" s="67">
        <v>7964</v>
      </c>
      <c r="E63" s="67">
        <v>7294.57</v>
      </c>
      <c r="F63" s="67">
        <v>83.61</v>
      </c>
      <c r="G63" s="67">
        <v>91.594299347061764</v>
      </c>
    </row>
    <row r="64" spans="1:7" x14ac:dyDescent="0.2">
      <c r="A64" s="157" t="s">
        <v>212</v>
      </c>
      <c r="B64" s="67">
        <v>42911.23</v>
      </c>
      <c r="C64" s="67">
        <v>53089</v>
      </c>
      <c r="D64" s="67">
        <v>53089</v>
      </c>
      <c r="E64" s="67">
        <v>52137.66</v>
      </c>
      <c r="F64" s="67">
        <v>121.5</v>
      </c>
      <c r="G64" s="67">
        <v>98.208028028405138</v>
      </c>
    </row>
    <row r="65" spans="1:7" x14ac:dyDescent="0.2">
      <c r="A65" s="157" t="s">
        <v>151</v>
      </c>
      <c r="B65" s="67">
        <v>54343.82</v>
      </c>
      <c r="C65" s="67">
        <v>211605</v>
      </c>
      <c r="D65" s="67">
        <v>211605</v>
      </c>
      <c r="E65" s="67">
        <v>200414.01</v>
      </c>
      <c r="F65" s="67">
        <v>368.79</v>
      </c>
      <c r="G65" s="67">
        <v>94.711377330403351</v>
      </c>
    </row>
    <row r="66" spans="1:7" x14ac:dyDescent="0.2">
      <c r="A66" s="157" t="s">
        <v>214</v>
      </c>
      <c r="B66" s="67">
        <v>3095.1</v>
      </c>
      <c r="C66" s="67">
        <v>26651</v>
      </c>
      <c r="D66" s="67">
        <v>17651</v>
      </c>
      <c r="E66" s="67">
        <v>14871.29</v>
      </c>
      <c r="F66" s="67">
        <v>480.48</v>
      </c>
      <c r="G66" s="67">
        <v>84.251827091949465</v>
      </c>
    </row>
    <row r="67" spans="1:7" x14ac:dyDescent="0.2">
      <c r="A67" s="157" t="s">
        <v>247</v>
      </c>
      <c r="B67" s="67">
        <v>21409.41</v>
      </c>
      <c r="C67" s="67">
        <v>39817</v>
      </c>
      <c r="D67" s="67">
        <v>29817</v>
      </c>
      <c r="E67" s="67">
        <v>27745.48</v>
      </c>
      <c r="F67" s="67">
        <v>129.59</v>
      </c>
      <c r="G67" s="67">
        <v>93.052553912197737</v>
      </c>
    </row>
    <row r="68" spans="1:7" x14ac:dyDescent="0.2">
      <c r="A68" s="157" t="s">
        <v>248</v>
      </c>
      <c r="B68" s="67">
        <v>157856.76</v>
      </c>
      <c r="C68" s="67">
        <v>180995</v>
      </c>
      <c r="D68" s="67">
        <v>180995</v>
      </c>
      <c r="E68" s="67">
        <v>179116.81</v>
      </c>
      <c r="F68" s="67">
        <v>113.47</v>
      </c>
      <c r="G68" s="67">
        <v>98.962297301030418</v>
      </c>
    </row>
    <row r="69" spans="1:7" ht="24" x14ac:dyDescent="0.2">
      <c r="A69" s="157" t="s">
        <v>219</v>
      </c>
      <c r="B69" s="67">
        <v>15203.61</v>
      </c>
      <c r="C69" s="67">
        <v>19908</v>
      </c>
      <c r="D69" s="67">
        <v>19908</v>
      </c>
      <c r="E69" s="67">
        <v>19324.080000000002</v>
      </c>
      <c r="F69" s="67">
        <v>127.1</v>
      </c>
      <c r="G69" s="67">
        <v>97.066907775768541</v>
      </c>
    </row>
    <row r="70" spans="1:7" x14ac:dyDescent="0.2">
      <c r="A70" s="157" t="s">
        <v>220</v>
      </c>
      <c r="B70" s="67">
        <v>365.47</v>
      </c>
      <c r="C70" s="67">
        <v>2655</v>
      </c>
      <c r="D70" s="67">
        <v>655</v>
      </c>
      <c r="E70" s="67">
        <v>624.54999999999995</v>
      </c>
      <c r="F70" s="67">
        <v>170.89</v>
      </c>
      <c r="G70" s="67">
        <v>95.351145038167928</v>
      </c>
    </row>
    <row r="71" spans="1:7" x14ac:dyDescent="0.2">
      <c r="A71" s="157" t="s">
        <v>221</v>
      </c>
      <c r="B71" s="67">
        <v>13893.15</v>
      </c>
      <c r="C71" s="67">
        <v>21600</v>
      </c>
      <c r="D71" s="67">
        <v>21600</v>
      </c>
      <c r="E71" s="67">
        <v>22071.93</v>
      </c>
      <c r="F71" s="67">
        <v>158.87</v>
      </c>
      <c r="G71" s="67">
        <v>102.18486111111112</v>
      </c>
    </row>
    <row r="72" spans="1:7" x14ac:dyDescent="0.2">
      <c r="A72" s="157" t="s">
        <v>222</v>
      </c>
      <c r="B72" s="67">
        <v>2528.67</v>
      </c>
      <c r="C72" s="67">
        <v>2655</v>
      </c>
      <c r="D72" s="67">
        <v>2655</v>
      </c>
      <c r="E72" s="67">
        <v>2791.73</v>
      </c>
      <c r="F72" s="67">
        <v>110.4</v>
      </c>
      <c r="G72" s="67">
        <v>105.14990583804142</v>
      </c>
    </row>
    <row r="73" spans="1:7" x14ac:dyDescent="0.2">
      <c r="A73" s="157" t="s">
        <v>249</v>
      </c>
      <c r="B73" s="67">
        <v>8056.59</v>
      </c>
      <c r="C73" s="67">
        <v>12376</v>
      </c>
      <c r="D73" s="67">
        <v>12376</v>
      </c>
      <c r="E73" s="67">
        <v>10419.08</v>
      </c>
      <c r="F73" s="67">
        <v>129.32</v>
      </c>
      <c r="G73" s="67">
        <v>84.187782805429862</v>
      </c>
    </row>
    <row r="74" spans="1:7" x14ac:dyDescent="0.2">
      <c r="A74" s="157" t="s">
        <v>250</v>
      </c>
      <c r="B74" s="67">
        <v>4856.6899999999996</v>
      </c>
      <c r="C74" s="67">
        <v>9963</v>
      </c>
      <c r="D74" s="67">
        <v>9963</v>
      </c>
      <c r="E74" s="67">
        <v>9147.9699999999993</v>
      </c>
      <c r="F74" s="67">
        <v>188.36</v>
      </c>
      <c r="G74" s="67">
        <v>91.819431898022671</v>
      </c>
    </row>
    <row r="75" spans="1:7" ht="24" x14ac:dyDescent="0.2">
      <c r="A75" s="156" t="s">
        <v>172</v>
      </c>
      <c r="B75" s="121">
        <v>3102.4</v>
      </c>
      <c r="C75" s="121">
        <v>10618</v>
      </c>
      <c r="D75" s="121">
        <v>10618</v>
      </c>
      <c r="E75" s="121">
        <v>2389.0100000000002</v>
      </c>
      <c r="F75" s="121">
        <v>77.010000000000005</v>
      </c>
      <c r="G75" s="121">
        <v>22.499623281220572</v>
      </c>
    </row>
    <row r="76" spans="1:7" x14ac:dyDescent="0.2">
      <c r="A76" s="157" t="s">
        <v>228</v>
      </c>
      <c r="B76" s="67">
        <v>3102.4</v>
      </c>
      <c r="C76" s="67">
        <v>10618</v>
      </c>
      <c r="D76" s="67">
        <v>10618</v>
      </c>
      <c r="E76" s="67">
        <v>2389.0100000000002</v>
      </c>
      <c r="F76" s="67">
        <v>77.010000000000005</v>
      </c>
      <c r="G76" s="67">
        <v>22.499623281220572</v>
      </c>
    </row>
    <row r="77" spans="1:7" x14ac:dyDescent="0.2">
      <c r="A77" s="156" t="s">
        <v>174</v>
      </c>
      <c r="B77" s="121">
        <v>35723.69</v>
      </c>
      <c r="C77" s="121">
        <v>52923</v>
      </c>
      <c r="D77" s="121">
        <v>52923</v>
      </c>
      <c r="E77" s="121">
        <v>51217.68</v>
      </c>
      <c r="F77" s="121">
        <v>143.37</v>
      </c>
      <c r="G77" s="121">
        <v>96.7777336885664</v>
      </c>
    </row>
    <row r="78" spans="1:7" x14ac:dyDescent="0.2">
      <c r="A78" s="157" t="s">
        <v>251</v>
      </c>
      <c r="B78" s="67">
        <v>22983.22</v>
      </c>
      <c r="C78" s="67">
        <v>24542</v>
      </c>
      <c r="D78" s="67">
        <v>24542</v>
      </c>
      <c r="E78" s="67">
        <v>18420.91</v>
      </c>
      <c r="F78" s="67">
        <v>80.150000000000006</v>
      </c>
      <c r="G78" s="67">
        <v>75.058715671094447</v>
      </c>
    </row>
    <row r="79" spans="1:7" x14ac:dyDescent="0.2">
      <c r="A79" s="157" t="s">
        <v>256</v>
      </c>
      <c r="B79" s="67">
        <v>4147.8</v>
      </c>
      <c r="C79" s="67">
        <v>6636</v>
      </c>
      <c r="D79" s="67">
        <v>6636</v>
      </c>
      <c r="E79" s="67">
        <v>6311.5</v>
      </c>
      <c r="F79" s="67">
        <v>152.16999999999999</v>
      </c>
      <c r="G79" s="67">
        <v>95.11000602772755</v>
      </c>
    </row>
    <row r="80" spans="1:7" x14ac:dyDescent="0.2">
      <c r="A80" s="157" t="s">
        <v>232</v>
      </c>
      <c r="B80" s="67">
        <v>8592.67</v>
      </c>
      <c r="C80" s="67">
        <v>21745</v>
      </c>
      <c r="D80" s="67">
        <v>21745</v>
      </c>
      <c r="E80" s="67">
        <v>26485.27</v>
      </c>
      <c r="F80" s="67">
        <v>308.23</v>
      </c>
      <c r="G80" s="67">
        <v>121.79935617383306</v>
      </c>
    </row>
    <row r="81" spans="1:7" x14ac:dyDescent="0.2">
      <c r="A81" s="156" t="s">
        <v>175</v>
      </c>
      <c r="B81" s="121">
        <v>212642.97</v>
      </c>
      <c r="C81" s="121">
        <v>2668268</v>
      </c>
      <c r="D81" s="121">
        <v>362855</v>
      </c>
      <c r="E81" s="121">
        <v>361496.28</v>
      </c>
      <c r="F81" s="121">
        <v>170</v>
      </c>
      <c r="G81" s="121">
        <v>99.62554739496494</v>
      </c>
    </row>
    <row r="82" spans="1:7" x14ac:dyDescent="0.2">
      <c r="A82" s="157" t="s">
        <v>234</v>
      </c>
      <c r="B82" s="67">
        <v>212642.97</v>
      </c>
      <c r="C82" s="67">
        <v>2668268</v>
      </c>
      <c r="D82" s="67">
        <v>362855</v>
      </c>
      <c r="E82" s="67">
        <v>361496.28</v>
      </c>
      <c r="F82" s="67">
        <v>170</v>
      </c>
      <c r="G82" s="67">
        <v>99.62554739496494</v>
      </c>
    </row>
    <row r="83" spans="1:7" x14ac:dyDescent="0.2">
      <c r="A83" s="155" t="s">
        <v>252</v>
      </c>
      <c r="B83" s="142"/>
      <c r="C83" s="142">
        <v>199212</v>
      </c>
      <c r="D83" s="142">
        <v>199212</v>
      </c>
      <c r="E83" s="142">
        <v>134458.07999999999</v>
      </c>
      <c r="F83" s="142"/>
      <c r="G83" s="142">
        <v>67.494970182519126</v>
      </c>
    </row>
    <row r="84" spans="1:7" x14ac:dyDescent="0.2">
      <c r="A84" s="263" t="s">
        <v>170</v>
      </c>
      <c r="B84" s="67"/>
      <c r="C84" s="67">
        <v>39300</v>
      </c>
      <c r="D84" s="67">
        <v>39300</v>
      </c>
      <c r="E84" s="67">
        <v>39300</v>
      </c>
      <c r="F84" s="67"/>
      <c r="G84" s="67">
        <v>100</v>
      </c>
    </row>
    <row r="85" spans="1:7" x14ac:dyDescent="0.2">
      <c r="A85" s="157" t="s">
        <v>197</v>
      </c>
      <c r="B85" s="67"/>
      <c r="C85" s="67">
        <v>39300</v>
      </c>
      <c r="D85" s="67">
        <v>39300</v>
      </c>
      <c r="E85" s="67">
        <v>39300</v>
      </c>
      <c r="F85" s="67"/>
      <c r="G85" s="67">
        <v>100</v>
      </c>
    </row>
    <row r="86" spans="1:7" x14ac:dyDescent="0.2">
      <c r="A86" s="156" t="s">
        <v>136</v>
      </c>
      <c r="B86" s="121"/>
      <c r="C86" s="121">
        <v>159912</v>
      </c>
      <c r="D86" s="121">
        <v>159912</v>
      </c>
      <c r="E86" s="121">
        <v>95158.080000000002</v>
      </c>
      <c r="F86" s="121"/>
      <c r="G86" s="121">
        <v>59.506528590724905</v>
      </c>
    </row>
    <row r="87" spans="1:7" x14ac:dyDescent="0.2">
      <c r="A87" s="157" t="s">
        <v>241</v>
      </c>
      <c r="B87" s="67"/>
      <c r="C87" s="67">
        <v>63440</v>
      </c>
      <c r="D87" s="67">
        <v>63440</v>
      </c>
      <c r="E87" s="67">
        <v>41048.269999999997</v>
      </c>
      <c r="F87" s="67"/>
      <c r="G87" s="67">
        <v>64.704082597730121</v>
      </c>
    </row>
    <row r="88" spans="1:7" x14ac:dyDescent="0.2">
      <c r="A88" s="157" t="s">
        <v>246</v>
      </c>
      <c r="B88" s="67"/>
      <c r="C88" s="67">
        <v>30000</v>
      </c>
      <c r="D88" s="67">
        <v>30000</v>
      </c>
      <c r="E88" s="67">
        <v>16195</v>
      </c>
      <c r="F88" s="67"/>
      <c r="G88" s="67">
        <v>53.983333333333341</v>
      </c>
    </row>
    <row r="89" spans="1:7" x14ac:dyDescent="0.2">
      <c r="A89" s="157" t="s">
        <v>247</v>
      </c>
      <c r="B89" s="67"/>
      <c r="C89" s="67">
        <v>26472</v>
      </c>
      <c r="D89" s="67">
        <v>26472</v>
      </c>
      <c r="E89" s="67">
        <v>8392.31</v>
      </c>
      <c r="F89" s="67"/>
      <c r="G89" s="67">
        <v>31.702591417346625</v>
      </c>
    </row>
    <row r="90" spans="1:7" x14ac:dyDescent="0.2">
      <c r="A90" s="157" t="s">
        <v>221</v>
      </c>
      <c r="B90" s="67"/>
      <c r="C90" s="67">
        <v>40000</v>
      </c>
      <c r="D90" s="67">
        <v>40000</v>
      </c>
      <c r="E90" s="67">
        <v>29522.5</v>
      </c>
      <c r="F90" s="67"/>
      <c r="G90" s="67">
        <v>73.806249999999991</v>
      </c>
    </row>
    <row r="91" spans="1:7" x14ac:dyDescent="0.2">
      <c r="A91" s="155" t="s">
        <v>257</v>
      </c>
      <c r="B91" s="142">
        <v>889581.37</v>
      </c>
      <c r="C91" s="142">
        <v>918207</v>
      </c>
      <c r="D91" s="142">
        <v>357798</v>
      </c>
      <c r="E91" s="142">
        <v>357716.99</v>
      </c>
      <c r="F91" s="142">
        <v>40.21</v>
      </c>
      <c r="G91" s="142">
        <v>99.977358733139923</v>
      </c>
    </row>
    <row r="92" spans="1:7" x14ac:dyDescent="0.2">
      <c r="A92" s="156" t="s">
        <v>175</v>
      </c>
      <c r="B92" s="121">
        <v>889581.37</v>
      </c>
      <c r="C92" s="121">
        <v>918207</v>
      </c>
      <c r="D92" s="121">
        <v>357798</v>
      </c>
      <c r="E92" s="121">
        <v>357716.99</v>
      </c>
      <c r="F92" s="121">
        <v>40.21</v>
      </c>
      <c r="G92" s="121">
        <v>99.977358733139923</v>
      </c>
    </row>
    <row r="93" spans="1:7" x14ac:dyDescent="0.2">
      <c r="A93" s="157" t="s">
        <v>234</v>
      </c>
      <c r="B93" s="67">
        <v>889581.37</v>
      </c>
      <c r="C93" s="67">
        <v>918207</v>
      </c>
      <c r="D93" s="67">
        <v>357798</v>
      </c>
      <c r="E93" s="67">
        <v>357716.99</v>
      </c>
      <c r="F93" s="67">
        <v>40.21</v>
      </c>
      <c r="G93" s="67">
        <v>99.977358733139923</v>
      </c>
    </row>
    <row r="94" spans="1:7" x14ac:dyDescent="0.2">
      <c r="A94" s="137" t="s">
        <v>149</v>
      </c>
      <c r="B94" s="140">
        <v>168046.03999999998</v>
      </c>
      <c r="C94" s="140">
        <v>327889</v>
      </c>
      <c r="D94" s="140">
        <v>312889</v>
      </c>
      <c r="E94" s="140">
        <v>292068.94</v>
      </c>
      <c r="F94" s="140">
        <v>173.8</v>
      </c>
      <c r="G94" s="140">
        <v>93.345863868656295</v>
      </c>
    </row>
    <row r="95" spans="1:7" x14ac:dyDescent="0.2">
      <c r="A95" s="155" t="s">
        <v>150</v>
      </c>
      <c r="B95" s="142">
        <v>168046.03999999998</v>
      </c>
      <c r="C95" s="142">
        <v>327889</v>
      </c>
      <c r="D95" s="142">
        <v>312889</v>
      </c>
      <c r="E95" s="142">
        <v>292068.94</v>
      </c>
      <c r="F95" s="142">
        <v>173.8</v>
      </c>
      <c r="G95" s="142">
        <v>93.345863868656295</v>
      </c>
    </row>
    <row r="96" spans="1:7" x14ac:dyDescent="0.2">
      <c r="A96" s="156" t="s">
        <v>136</v>
      </c>
      <c r="B96" s="121">
        <v>139619.87</v>
      </c>
      <c r="C96" s="121">
        <v>319622</v>
      </c>
      <c r="D96" s="121">
        <v>309622</v>
      </c>
      <c r="E96" s="121">
        <v>290086.44</v>
      </c>
      <c r="F96" s="121">
        <v>207.77</v>
      </c>
      <c r="G96" s="121">
        <v>93.690512948046319</v>
      </c>
    </row>
    <row r="97" spans="1:7" x14ac:dyDescent="0.2">
      <c r="A97" s="157" t="s">
        <v>163</v>
      </c>
      <c r="B97" s="67">
        <v>2061.86</v>
      </c>
      <c r="C97" s="67">
        <v>3982</v>
      </c>
      <c r="D97" s="67">
        <v>3982</v>
      </c>
      <c r="E97" s="67">
        <v>1831.31</v>
      </c>
      <c r="F97" s="67">
        <v>88.82</v>
      </c>
      <c r="G97" s="67">
        <v>45.989703666499246</v>
      </c>
    </row>
    <row r="98" spans="1:7" x14ac:dyDescent="0.2">
      <c r="A98" s="157" t="s">
        <v>151</v>
      </c>
      <c r="B98" s="67">
        <v>58090.62</v>
      </c>
      <c r="C98" s="67">
        <v>78306</v>
      </c>
      <c r="D98" s="67">
        <v>68306</v>
      </c>
      <c r="E98" s="67">
        <v>64556.56</v>
      </c>
      <c r="F98" s="67">
        <v>111.13</v>
      </c>
      <c r="G98" s="67">
        <v>94.510818961731033</v>
      </c>
    </row>
    <row r="99" spans="1:7" x14ac:dyDescent="0.2">
      <c r="A99" s="157" t="s">
        <v>164</v>
      </c>
      <c r="B99" s="67">
        <v>79467.39</v>
      </c>
      <c r="C99" s="67">
        <v>237334</v>
      </c>
      <c r="D99" s="67">
        <v>237334</v>
      </c>
      <c r="E99" s="67">
        <v>223698.57</v>
      </c>
      <c r="F99" s="67">
        <v>281.5</v>
      </c>
      <c r="G99" s="67">
        <v>94.254750688902561</v>
      </c>
    </row>
    <row r="100" spans="1:7" x14ac:dyDescent="0.2">
      <c r="A100" s="156" t="s">
        <v>173</v>
      </c>
      <c r="B100" s="121">
        <v>5474.82</v>
      </c>
      <c r="C100" s="121">
        <v>550</v>
      </c>
      <c r="D100" s="121">
        <v>550</v>
      </c>
      <c r="E100" s="121">
        <v>550</v>
      </c>
      <c r="F100" s="121">
        <v>10.050000000000001</v>
      </c>
      <c r="G100" s="121">
        <v>100</v>
      </c>
    </row>
    <row r="101" spans="1:7" x14ac:dyDescent="0.2">
      <c r="A101" s="157" t="s">
        <v>263</v>
      </c>
      <c r="B101" s="67">
        <v>5474.82</v>
      </c>
      <c r="C101" s="67">
        <v>550</v>
      </c>
      <c r="D101" s="67">
        <v>550</v>
      </c>
      <c r="E101" s="67">
        <v>550</v>
      </c>
      <c r="F101" s="67">
        <v>10.050000000000001</v>
      </c>
      <c r="G101" s="67">
        <v>100</v>
      </c>
    </row>
    <row r="102" spans="1:7" x14ac:dyDescent="0.2">
      <c r="A102" s="156" t="s">
        <v>174</v>
      </c>
      <c r="B102" s="121">
        <v>22951.35</v>
      </c>
      <c r="C102" s="121">
        <v>7717</v>
      </c>
      <c r="D102" s="121">
        <v>2717</v>
      </c>
      <c r="E102" s="121">
        <v>1432.5</v>
      </c>
      <c r="F102" s="121">
        <v>6.24</v>
      </c>
      <c r="G102" s="121">
        <v>52.723592197276403</v>
      </c>
    </row>
    <row r="103" spans="1:7" x14ac:dyDescent="0.2">
      <c r="A103" s="157" t="s">
        <v>251</v>
      </c>
      <c r="B103" s="67">
        <v>22951.35</v>
      </c>
      <c r="C103" s="67">
        <v>7717</v>
      </c>
      <c r="D103" s="67">
        <v>2717</v>
      </c>
      <c r="E103" s="67">
        <v>1432.5</v>
      </c>
      <c r="F103" s="67">
        <v>6.24</v>
      </c>
      <c r="G103" s="67">
        <v>52.723592197276403</v>
      </c>
    </row>
    <row r="104" spans="1:7" x14ac:dyDescent="0.2">
      <c r="A104" s="137" t="s">
        <v>253</v>
      </c>
      <c r="B104" s="140">
        <v>78040.800000000003</v>
      </c>
      <c r="C104" s="140">
        <v>184019</v>
      </c>
      <c r="D104" s="140">
        <v>184019</v>
      </c>
      <c r="E104" s="140">
        <v>162176.5</v>
      </c>
      <c r="F104" s="140">
        <v>207.81</v>
      </c>
      <c r="G104" s="140">
        <v>88.130301762318027</v>
      </c>
    </row>
    <row r="105" spans="1:7" x14ac:dyDescent="0.2">
      <c r="A105" s="155" t="s">
        <v>150</v>
      </c>
      <c r="B105" s="142">
        <v>78040.800000000003</v>
      </c>
      <c r="C105" s="142">
        <v>184019</v>
      </c>
      <c r="D105" s="142">
        <v>184019</v>
      </c>
      <c r="E105" s="142">
        <v>162176.5</v>
      </c>
      <c r="F105" s="142">
        <v>207.81</v>
      </c>
      <c r="G105" s="142">
        <v>88.130301762318027</v>
      </c>
    </row>
    <row r="106" spans="1:7" x14ac:dyDescent="0.2">
      <c r="A106" s="156" t="s">
        <v>136</v>
      </c>
      <c r="B106" s="121">
        <v>47531.22</v>
      </c>
      <c r="C106" s="121">
        <v>53296</v>
      </c>
      <c r="D106" s="121">
        <v>53296</v>
      </c>
      <c r="E106" s="121">
        <v>47026.35</v>
      </c>
      <c r="F106" s="121">
        <v>98.94</v>
      </c>
      <c r="G106" s="121">
        <v>88.23617157009906</v>
      </c>
    </row>
    <row r="107" spans="1:7" x14ac:dyDescent="0.2">
      <c r="A107" s="157" t="s">
        <v>244</v>
      </c>
      <c r="B107" s="67">
        <v>20498.900000000001</v>
      </c>
      <c r="C107" s="67">
        <v>23226</v>
      </c>
      <c r="D107" s="67">
        <v>23226</v>
      </c>
      <c r="E107" s="67">
        <v>21086.28</v>
      </c>
      <c r="F107" s="67">
        <v>102.87</v>
      </c>
      <c r="G107" s="67">
        <v>90.787393438388008</v>
      </c>
    </row>
    <row r="108" spans="1:7" x14ac:dyDescent="0.2">
      <c r="A108" s="157" t="s">
        <v>206</v>
      </c>
      <c r="B108" s="67"/>
      <c r="C108" s="67">
        <v>199</v>
      </c>
      <c r="D108" s="67">
        <v>199</v>
      </c>
      <c r="E108" s="67">
        <v>46.9</v>
      </c>
      <c r="F108" s="67"/>
      <c r="G108" s="67">
        <v>23.567839195979897</v>
      </c>
    </row>
    <row r="109" spans="1:7" x14ac:dyDescent="0.2">
      <c r="A109" s="157" t="s">
        <v>245</v>
      </c>
      <c r="B109" s="67">
        <v>5457.62</v>
      </c>
      <c r="C109" s="67">
        <v>6645</v>
      </c>
      <c r="D109" s="67">
        <v>6645</v>
      </c>
      <c r="E109" s="67">
        <v>3451.3</v>
      </c>
      <c r="F109" s="67">
        <v>63.24</v>
      </c>
      <c r="G109" s="67">
        <v>51.938299473288183</v>
      </c>
    </row>
    <row r="110" spans="1:7" x14ac:dyDescent="0.2">
      <c r="A110" s="157" t="s">
        <v>163</v>
      </c>
      <c r="B110" s="67">
        <v>10780.44</v>
      </c>
      <c r="C110" s="67">
        <v>10618</v>
      </c>
      <c r="D110" s="67">
        <v>10618</v>
      </c>
      <c r="E110" s="67">
        <v>9659.8799999999992</v>
      </c>
      <c r="F110" s="67">
        <v>89.61</v>
      </c>
      <c r="G110" s="67">
        <v>90.976455076285546</v>
      </c>
    </row>
    <row r="111" spans="1:7" x14ac:dyDescent="0.2">
      <c r="A111" s="157" t="s">
        <v>248</v>
      </c>
      <c r="B111" s="67">
        <v>3109.75</v>
      </c>
      <c r="C111" s="67">
        <v>4645</v>
      </c>
      <c r="D111" s="67">
        <v>4645</v>
      </c>
      <c r="E111" s="67">
        <v>3752.27</v>
      </c>
      <c r="F111" s="67">
        <v>120.66</v>
      </c>
      <c r="G111" s="67">
        <v>80.780839612486545</v>
      </c>
    </row>
    <row r="112" spans="1:7" x14ac:dyDescent="0.2">
      <c r="A112" s="157" t="s">
        <v>220</v>
      </c>
      <c r="B112" s="67">
        <v>7684.51</v>
      </c>
      <c r="C112" s="67">
        <v>7963</v>
      </c>
      <c r="D112" s="67">
        <v>7963</v>
      </c>
      <c r="E112" s="67">
        <v>9029.7199999999993</v>
      </c>
      <c r="F112" s="67">
        <v>117.51</v>
      </c>
      <c r="G112" s="67">
        <v>113.39595629787769</v>
      </c>
    </row>
    <row r="113" spans="1:7" x14ac:dyDescent="0.2">
      <c r="A113" s="156" t="s">
        <v>171</v>
      </c>
      <c r="B113" s="121">
        <v>591.05999999999995</v>
      </c>
      <c r="C113" s="121">
        <v>14412</v>
      </c>
      <c r="D113" s="121">
        <v>14412</v>
      </c>
      <c r="E113" s="121">
        <v>10820.16</v>
      </c>
      <c r="F113" s="121">
        <v>1830.64</v>
      </c>
      <c r="G113" s="121">
        <v>75.077435470441301</v>
      </c>
    </row>
    <row r="114" spans="1:7" ht="24" x14ac:dyDescent="0.2">
      <c r="A114" s="157" t="s">
        <v>254</v>
      </c>
      <c r="B114" s="67">
        <v>591.05999999999995</v>
      </c>
      <c r="C114" s="67">
        <v>14412</v>
      </c>
      <c r="D114" s="67">
        <v>14412</v>
      </c>
      <c r="E114" s="67">
        <v>10820.16</v>
      </c>
      <c r="F114" s="67">
        <v>1830.64</v>
      </c>
      <c r="G114" s="67">
        <v>75.077435470441301</v>
      </c>
    </row>
    <row r="115" spans="1:7" x14ac:dyDescent="0.2">
      <c r="A115" s="156" t="s">
        <v>174</v>
      </c>
      <c r="B115" s="121">
        <v>29918.52</v>
      </c>
      <c r="C115" s="121">
        <v>116311</v>
      </c>
      <c r="D115" s="121">
        <v>116311</v>
      </c>
      <c r="E115" s="121">
        <v>104329.99</v>
      </c>
      <c r="F115" s="121">
        <v>348.71</v>
      </c>
      <c r="G115" s="121">
        <v>89.699160010661075</v>
      </c>
    </row>
    <row r="116" spans="1:7" x14ac:dyDescent="0.2">
      <c r="A116" s="157" t="s">
        <v>255</v>
      </c>
      <c r="B116" s="67">
        <v>29918.52</v>
      </c>
      <c r="C116" s="67">
        <v>116311</v>
      </c>
      <c r="D116" s="67">
        <v>116311</v>
      </c>
      <c r="E116" s="67">
        <v>104329.99</v>
      </c>
      <c r="F116" s="67">
        <v>348.71</v>
      </c>
      <c r="G116" s="67">
        <v>89.699160010661075</v>
      </c>
    </row>
    <row r="117" spans="1:7" ht="24" x14ac:dyDescent="0.2">
      <c r="A117" s="137" t="s">
        <v>290</v>
      </c>
      <c r="B117" s="140">
        <v>695697.17999999993</v>
      </c>
      <c r="C117" s="140"/>
      <c r="D117" s="140"/>
      <c r="E117" s="140"/>
      <c r="F117" s="140"/>
      <c r="G117" s="140"/>
    </row>
    <row r="118" spans="1:7" x14ac:dyDescent="0.2">
      <c r="A118" s="155" t="s">
        <v>252</v>
      </c>
      <c r="B118" s="142">
        <v>695697.17999999993</v>
      </c>
      <c r="C118" s="142"/>
      <c r="D118" s="142"/>
      <c r="E118" s="142"/>
      <c r="F118" s="142"/>
      <c r="G118" s="142"/>
    </row>
    <row r="119" spans="1:7" x14ac:dyDescent="0.2">
      <c r="A119" s="156" t="s">
        <v>170</v>
      </c>
      <c r="B119" s="121">
        <v>25917.030000000002</v>
      </c>
      <c r="C119" s="121"/>
      <c r="D119" s="121"/>
      <c r="E119" s="121"/>
      <c r="F119" s="121"/>
      <c r="G119" s="121"/>
    </row>
    <row r="120" spans="1:7" x14ac:dyDescent="0.2">
      <c r="A120" s="157" t="s">
        <v>195</v>
      </c>
      <c r="B120" s="67">
        <v>21695.63</v>
      </c>
      <c r="C120" s="67"/>
      <c r="D120" s="67"/>
      <c r="E120" s="67"/>
      <c r="F120" s="67"/>
      <c r="G120" s="67"/>
    </row>
    <row r="121" spans="1:7" x14ac:dyDescent="0.2">
      <c r="A121" s="157" t="s">
        <v>197</v>
      </c>
      <c r="B121" s="67">
        <v>641.61</v>
      </c>
      <c r="C121" s="67"/>
      <c r="D121" s="67"/>
      <c r="E121" s="67"/>
      <c r="F121" s="67"/>
      <c r="G121" s="67"/>
    </row>
    <row r="122" spans="1:7" x14ac:dyDescent="0.2">
      <c r="A122" s="157" t="s">
        <v>198</v>
      </c>
      <c r="B122" s="67">
        <v>3579.79</v>
      </c>
      <c r="C122" s="67"/>
      <c r="D122" s="67"/>
      <c r="E122" s="67"/>
      <c r="F122" s="67"/>
      <c r="G122" s="67"/>
    </row>
    <row r="123" spans="1:7" x14ac:dyDescent="0.2">
      <c r="A123" s="156" t="s">
        <v>136</v>
      </c>
      <c r="B123" s="121">
        <v>669780.14999999991</v>
      </c>
      <c r="C123" s="121"/>
      <c r="D123" s="121"/>
      <c r="E123" s="121"/>
      <c r="F123" s="121"/>
      <c r="G123" s="121"/>
    </row>
    <row r="124" spans="1:7" x14ac:dyDescent="0.2">
      <c r="A124" s="157" t="s">
        <v>241</v>
      </c>
      <c r="B124" s="67">
        <v>106893.38</v>
      </c>
      <c r="C124" s="67"/>
      <c r="D124" s="67"/>
      <c r="E124" s="67"/>
      <c r="F124" s="67"/>
      <c r="G124" s="67"/>
    </row>
    <row r="125" spans="1:7" x14ac:dyDescent="0.2">
      <c r="A125" s="157" t="s">
        <v>243</v>
      </c>
      <c r="B125" s="67">
        <v>2610.4499999999998</v>
      </c>
      <c r="C125" s="67"/>
      <c r="D125" s="67"/>
      <c r="E125" s="67"/>
      <c r="F125" s="67"/>
      <c r="G125" s="67"/>
    </row>
    <row r="126" spans="1:7" x14ac:dyDescent="0.2">
      <c r="A126" s="157" t="s">
        <v>246</v>
      </c>
      <c r="B126" s="67">
        <v>550.79999999999995</v>
      </c>
      <c r="C126" s="67"/>
      <c r="D126" s="67"/>
      <c r="E126" s="67"/>
      <c r="F126" s="67"/>
      <c r="G126" s="67"/>
    </row>
    <row r="127" spans="1:7" x14ac:dyDescent="0.2">
      <c r="A127" s="157" t="s">
        <v>211</v>
      </c>
      <c r="B127" s="67">
        <v>12463.91</v>
      </c>
      <c r="C127" s="67"/>
      <c r="D127" s="67"/>
      <c r="E127" s="67"/>
      <c r="F127" s="67"/>
      <c r="G127" s="67"/>
    </row>
    <row r="128" spans="1:7" x14ac:dyDescent="0.2">
      <c r="A128" s="157" t="s">
        <v>151</v>
      </c>
      <c r="B128" s="67">
        <v>4263.79</v>
      </c>
      <c r="C128" s="67"/>
      <c r="D128" s="67"/>
      <c r="E128" s="67"/>
      <c r="F128" s="67"/>
      <c r="G128" s="67"/>
    </row>
    <row r="129" spans="1:7" x14ac:dyDescent="0.2">
      <c r="A129" s="157" t="s">
        <v>247</v>
      </c>
      <c r="B129" s="67">
        <v>426238.54</v>
      </c>
      <c r="C129" s="67"/>
      <c r="D129" s="67"/>
      <c r="E129" s="67"/>
      <c r="F129" s="67"/>
      <c r="G129" s="67"/>
    </row>
    <row r="130" spans="1:7" x14ac:dyDescent="0.2">
      <c r="A130" s="157" t="s">
        <v>218</v>
      </c>
      <c r="B130" s="67">
        <v>105650.1</v>
      </c>
      <c r="C130" s="67"/>
      <c r="D130" s="67"/>
      <c r="E130" s="67"/>
      <c r="F130" s="67"/>
      <c r="G130" s="67"/>
    </row>
    <row r="131" spans="1:7" x14ac:dyDescent="0.2">
      <c r="A131" s="157" t="s">
        <v>221</v>
      </c>
      <c r="B131" s="67">
        <v>8049.11</v>
      </c>
      <c r="C131" s="67"/>
      <c r="D131" s="67"/>
      <c r="E131" s="67"/>
      <c r="F131" s="67"/>
      <c r="G131" s="67"/>
    </row>
    <row r="132" spans="1:7" x14ac:dyDescent="0.2">
      <c r="A132" s="157" t="s">
        <v>250</v>
      </c>
      <c r="B132" s="67">
        <v>3060.07</v>
      </c>
      <c r="C132" s="67"/>
      <c r="D132" s="67"/>
      <c r="E132" s="67"/>
      <c r="F132" s="67"/>
      <c r="G132" s="67"/>
    </row>
    <row r="133" spans="1:7" x14ac:dyDescent="0.2">
      <c r="A133" s="118" t="s">
        <v>264</v>
      </c>
      <c r="B133" s="119">
        <v>11042707.229999999</v>
      </c>
      <c r="C133" s="119">
        <v>14406098</v>
      </c>
      <c r="D133" s="119">
        <v>11244276</v>
      </c>
      <c r="E133" s="119">
        <v>11062318.020000003</v>
      </c>
      <c r="F133" s="119">
        <v>100.18</v>
      </c>
      <c r="G133" s="119">
        <v>98.381772379119852</v>
      </c>
    </row>
    <row r="134" spans="1:7" ht="15" x14ac:dyDescent="0.25">
      <c r="A134"/>
      <c r="B134"/>
      <c r="C134"/>
      <c r="D134"/>
      <c r="E134" s="116"/>
    </row>
    <row r="135" spans="1:7" ht="15" x14ac:dyDescent="0.25">
      <c r="A135"/>
      <c r="B135"/>
      <c r="C135"/>
      <c r="D135"/>
      <c r="E135" s="116"/>
    </row>
    <row r="136" spans="1:7" ht="15" x14ac:dyDescent="0.25">
      <c r="A136"/>
      <c r="B136"/>
      <c r="C136"/>
      <c r="D136"/>
      <c r="E136" s="116"/>
    </row>
    <row r="137" spans="1:7" ht="15" x14ac:dyDescent="0.25">
      <c r="A137"/>
      <c r="B137"/>
      <c r="C137"/>
      <c r="D137"/>
      <c r="E137" s="116"/>
    </row>
    <row r="138" spans="1:7" ht="15" x14ac:dyDescent="0.25">
      <c r="A138"/>
      <c r="B138"/>
      <c r="C138"/>
      <c r="D138"/>
      <c r="E138" s="116"/>
    </row>
    <row r="139" spans="1:7" ht="15" x14ac:dyDescent="0.25">
      <c r="A139"/>
      <c r="B139"/>
      <c r="C139"/>
      <c r="D139"/>
      <c r="E139" s="116"/>
    </row>
    <row r="140" spans="1:7" ht="15" x14ac:dyDescent="0.25">
      <c r="A140"/>
      <c r="B140"/>
      <c r="C140"/>
      <c r="D140"/>
      <c r="E140" s="116"/>
    </row>
    <row r="141" spans="1:7" ht="15" x14ac:dyDescent="0.25">
      <c r="A141"/>
      <c r="B141"/>
      <c r="C141"/>
      <c r="D141"/>
      <c r="E141" s="116"/>
    </row>
    <row r="142" spans="1:7" ht="15" x14ac:dyDescent="0.25">
      <c r="A142"/>
      <c r="B142"/>
      <c r="C142"/>
      <c r="D142"/>
      <c r="E142" s="116"/>
    </row>
    <row r="143" spans="1:7" ht="15" x14ac:dyDescent="0.25">
      <c r="A143"/>
      <c r="B143"/>
      <c r="C143"/>
      <c r="D143"/>
      <c r="E143" s="116"/>
    </row>
    <row r="144" spans="1:7" ht="15" x14ac:dyDescent="0.25">
      <c r="A144"/>
      <c r="B144"/>
      <c r="C144"/>
      <c r="D144"/>
      <c r="E144" s="116"/>
    </row>
    <row r="145" spans="1:5" ht="15" x14ac:dyDescent="0.25">
      <c r="A145"/>
      <c r="B145"/>
      <c r="C145"/>
      <c r="D145"/>
      <c r="E145" s="116"/>
    </row>
    <row r="146" spans="1:5" ht="15" x14ac:dyDescent="0.25">
      <c r="A146"/>
      <c r="B146"/>
      <c r="C146"/>
      <c r="D146"/>
      <c r="E146" s="116"/>
    </row>
    <row r="147" spans="1:5" ht="15" x14ac:dyDescent="0.25">
      <c r="A147"/>
      <c r="B147"/>
      <c r="C147"/>
      <c r="D147"/>
      <c r="E147" s="116"/>
    </row>
    <row r="148" spans="1:5" ht="15" x14ac:dyDescent="0.25">
      <c r="A148"/>
      <c r="B148"/>
      <c r="C148"/>
      <c r="D148"/>
      <c r="E148" s="116"/>
    </row>
    <row r="149" spans="1:5" ht="15" x14ac:dyDescent="0.25">
      <c r="A149"/>
      <c r="B149"/>
      <c r="C149"/>
      <c r="D149"/>
      <c r="E149" s="116"/>
    </row>
    <row r="150" spans="1:5" ht="15" x14ac:dyDescent="0.25">
      <c r="A150"/>
      <c r="B150"/>
      <c r="C150"/>
      <c r="D150"/>
      <c r="E150" s="116"/>
    </row>
    <row r="151" spans="1:5" ht="15" x14ac:dyDescent="0.25">
      <c r="A151"/>
      <c r="B151"/>
      <c r="C151"/>
      <c r="D151"/>
      <c r="E151" s="116"/>
    </row>
    <row r="152" spans="1:5" ht="15" x14ac:dyDescent="0.25">
      <c r="A152"/>
      <c r="B152"/>
      <c r="C152"/>
      <c r="D152"/>
      <c r="E152" s="116"/>
    </row>
    <row r="153" spans="1:5" ht="15" x14ac:dyDescent="0.25">
      <c r="A153"/>
      <c r="B153"/>
      <c r="C153"/>
      <c r="D153"/>
      <c r="E153" s="116"/>
    </row>
    <row r="154" spans="1:5" ht="15" x14ac:dyDescent="0.25">
      <c r="A154"/>
      <c r="B154"/>
      <c r="C154"/>
      <c r="D154"/>
      <c r="E154" s="116"/>
    </row>
    <row r="155" spans="1:5" ht="15" x14ac:dyDescent="0.25">
      <c r="A155"/>
      <c r="B155"/>
      <c r="C155"/>
      <c r="D155"/>
      <c r="E155" s="116"/>
    </row>
    <row r="156" spans="1:5" ht="15" x14ac:dyDescent="0.25">
      <c r="A156"/>
      <c r="B156"/>
      <c r="C156"/>
      <c r="D156"/>
      <c r="E156" s="116"/>
    </row>
    <row r="157" spans="1:5" ht="15" x14ac:dyDescent="0.25">
      <c r="A157"/>
      <c r="B157"/>
      <c r="C157"/>
      <c r="D157"/>
      <c r="E157" s="116"/>
    </row>
    <row r="158" spans="1:5" ht="15" x14ac:dyDescent="0.25">
      <c r="A158"/>
      <c r="B158"/>
      <c r="C158"/>
      <c r="D158"/>
      <c r="E158" s="116"/>
    </row>
    <row r="159" spans="1:5" ht="15" x14ac:dyDescent="0.25">
      <c r="A159"/>
      <c r="B159"/>
      <c r="C159"/>
      <c r="D159"/>
      <c r="E159" s="116"/>
    </row>
    <row r="160" spans="1:5" ht="15" x14ac:dyDescent="0.25">
      <c r="A160"/>
      <c r="B160"/>
      <c r="C160"/>
      <c r="D160"/>
      <c r="E160" s="116"/>
    </row>
    <row r="161" spans="1:5" ht="15" x14ac:dyDescent="0.25">
      <c r="A161"/>
      <c r="B161"/>
      <c r="C161"/>
      <c r="D161"/>
      <c r="E161" s="116"/>
    </row>
    <row r="162" spans="1:5" ht="15" x14ac:dyDescent="0.25">
      <c r="A162"/>
      <c r="B162"/>
      <c r="C162"/>
      <c r="D162"/>
      <c r="E162" s="116"/>
    </row>
    <row r="163" spans="1:5" ht="15" x14ac:dyDescent="0.25">
      <c r="A163"/>
      <c r="B163"/>
      <c r="C163"/>
      <c r="D163"/>
      <c r="E163" s="116"/>
    </row>
    <row r="164" spans="1:5" ht="15" x14ac:dyDescent="0.25">
      <c r="A164"/>
      <c r="B164"/>
      <c r="C164"/>
      <c r="D164"/>
      <c r="E164" s="116"/>
    </row>
    <row r="165" spans="1:5" ht="15" x14ac:dyDescent="0.25">
      <c r="A165"/>
      <c r="B165"/>
      <c r="C165"/>
      <c r="D165"/>
      <c r="E165" s="116"/>
    </row>
    <row r="166" spans="1:5" ht="15" x14ac:dyDescent="0.25">
      <c r="A166"/>
      <c r="B166"/>
      <c r="C166"/>
      <c r="D166"/>
      <c r="E166" s="116"/>
    </row>
    <row r="167" spans="1:5" ht="15" x14ac:dyDescent="0.25">
      <c r="A167"/>
      <c r="B167"/>
      <c r="C167"/>
      <c r="D167"/>
      <c r="E167" s="116"/>
    </row>
    <row r="168" spans="1:5" ht="15" x14ac:dyDescent="0.25">
      <c r="A168"/>
      <c r="B168"/>
      <c r="C168"/>
      <c r="D168"/>
      <c r="E168" s="116"/>
    </row>
    <row r="169" spans="1:5" ht="15" x14ac:dyDescent="0.25">
      <c r="A169"/>
      <c r="B169"/>
      <c r="C169"/>
      <c r="D169"/>
      <c r="E169" s="116"/>
    </row>
    <row r="170" spans="1:5" ht="15" x14ac:dyDescent="0.25">
      <c r="A170"/>
      <c r="B170"/>
      <c r="C170"/>
      <c r="D170"/>
      <c r="E170" s="116"/>
    </row>
    <row r="171" spans="1:5" ht="15" x14ac:dyDescent="0.25">
      <c r="A171"/>
      <c r="B171"/>
      <c r="C171"/>
      <c r="D171"/>
      <c r="E171" s="116"/>
    </row>
    <row r="172" spans="1:5" ht="15" x14ac:dyDescent="0.25">
      <c r="A172"/>
      <c r="B172"/>
      <c r="C172"/>
      <c r="D172"/>
      <c r="E172" s="116"/>
    </row>
    <row r="173" spans="1:5" ht="15" x14ac:dyDescent="0.25">
      <c r="A173"/>
      <c r="B173"/>
      <c r="C173"/>
      <c r="D173"/>
      <c r="E173" s="116"/>
    </row>
    <row r="174" spans="1:5" ht="15" x14ac:dyDescent="0.25">
      <c r="A174"/>
      <c r="B174"/>
      <c r="C174"/>
      <c r="D174"/>
      <c r="E174" s="116"/>
    </row>
    <row r="175" spans="1:5" ht="15" x14ac:dyDescent="0.25">
      <c r="A175"/>
      <c r="B175"/>
      <c r="C175"/>
      <c r="D175"/>
      <c r="E175" s="116"/>
    </row>
    <row r="176" spans="1:5" ht="15" x14ac:dyDescent="0.25">
      <c r="A176"/>
      <c r="B176"/>
      <c r="C176"/>
      <c r="D176"/>
      <c r="E176" s="116"/>
    </row>
    <row r="177" spans="1:5" ht="15" x14ac:dyDescent="0.25">
      <c r="A177"/>
      <c r="B177"/>
      <c r="C177"/>
      <c r="D177"/>
      <c r="E177" s="116"/>
    </row>
    <row r="178" spans="1:5" ht="15" x14ac:dyDescent="0.25">
      <c r="A178"/>
      <c r="B178"/>
      <c r="C178"/>
      <c r="D178"/>
      <c r="E178" s="116"/>
    </row>
    <row r="179" spans="1:5" ht="15" x14ac:dyDescent="0.25">
      <c r="A179"/>
      <c r="B179"/>
      <c r="C179"/>
      <c r="D179"/>
      <c r="E179" s="116"/>
    </row>
    <row r="180" spans="1:5" ht="15" x14ac:dyDescent="0.25">
      <c r="A180"/>
      <c r="B180"/>
      <c r="C180"/>
      <c r="D180"/>
      <c r="E180" s="116"/>
    </row>
    <row r="181" spans="1:5" ht="15" x14ac:dyDescent="0.25">
      <c r="A181"/>
      <c r="B181"/>
      <c r="C181"/>
      <c r="D181"/>
      <c r="E181" s="116"/>
    </row>
    <row r="182" spans="1:5" ht="15" x14ac:dyDescent="0.25">
      <c r="A182"/>
      <c r="B182"/>
      <c r="C182"/>
      <c r="D182"/>
      <c r="E182" s="116"/>
    </row>
    <row r="183" spans="1:5" ht="15" x14ac:dyDescent="0.25">
      <c r="A183"/>
      <c r="B183"/>
      <c r="C183"/>
      <c r="D183"/>
      <c r="E183" s="116"/>
    </row>
    <row r="184" spans="1:5" ht="15" x14ac:dyDescent="0.25">
      <c r="A184"/>
      <c r="B184"/>
      <c r="C184"/>
      <c r="D184"/>
      <c r="E184" s="116"/>
    </row>
    <row r="185" spans="1:5" ht="15" x14ac:dyDescent="0.25">
      <c r="A185"/>
      <c r="B185"/>
      <c r="C185"/>
      <c r="D185"/>
      <c r="E185" s="116"/>
    </row>
    <row r="186" spans="1:5" ht="15" x14ac:dyDescent="0.25">
      <c r="A186"/>
      <c r="B186"/>
      <c r="C186"/>
      <c r="D186"/>
      <c r="E186" s="116"/>
    </row>
    <row r="187" spans="1:5" ht="15" x14ac:dyDescent="0.25">
      <c r="A187"/>
      <c r="B187"/>
      <c r="C187"/>
      <c r="D187"/>
      <c r="E187" s="116"/>
    </row>
    <row r="188" spans="1:5" ht="15" x14ac:dyDescent="0.25">
      <c r="A188"/>
      <c r="B188"/>
      <c r="C188"/>
      <c r="D188"/>
      <c r="E188" s="116"/>
    </row>
    <row r="189" spans="1:5" ht="15" x14ac:dyDescent="0.25">
      <c r="A189"/>
      <c r="B189"/>
      <c r="C189"/>
      <c r="D189"/>
      <c r="E189" s="116"/>
    </row>
    <row r="190" spans="1:5" ht="15" x14ac:dyDescent="0.25">
      <c r="A190"/>
      <c r="B190"/>
      <c r="C190"/>
      <c r="D190"/>
      <c r="E190" s="116"/>
    </row>
    <row r="191" spans="1:5" ht="15" x14ac:dyDescent="0.25">
      <c r="A191"/>
      <c r="B191"/>
      <c r="C191"/>
      <c r="D191"/>
      <c r="E191" s="116"/>
    </row>
    <row r="192" spans="1:5" ht="15" x14ac:dyDescent="0.25">
      <c r="A192"/>
      <c r="B192"/>
      <c r="C192"/>
      <c r="D192"/>
      <c r="E192" s="116"/>
    </row>
    <row r="193" spans="1:5" ht="15" x14ac:dyDescent="0.25">
      <c r="A193"/>
      <c r="B193"/>
      <c r="C193"/>
      <c r="D193"/>
      <c r="E193" s="116"/>
    </row>
    <row r="194" spans="1:5" ht="15" x14ac:dyDescent="0.25">
      <c r="A194"/>
      <c r="B194"/>
      <c r="C194"/>
      <c r="D194"/>
      <c r="E194" s="116"/>
    </row>
    <row r="195" spans="1:5" ht="15" x14ac:dyDescent="0.25">
      <c r="A195"/>
      <c r="B195"/>
      <c r="C195"/>
      <c r="D195"/>
      <c r="E195" s="116"/>
    </row>
    <row r="196" spans="1:5" ht="15" x14ac:dyDescent="0.25">
      <c r="A196"/>
      <c r="B196"/>
      <c r="C196"/>
      <c r="D196"/>
      <c r="E196" s="116"/>
    </row>
    <row r="197" spans="1:5" ht="15" x14ac:dyDescent="0.25">
      <c r="A197"/>
      <c r="B197"/>
      <c r="C197"/>
      <c r="D197"/>
      <c r="E197" s="116"/>
    </row>
    <row r="198" spans="1:5" ht="15" x14ac:dyDescent="0.25">
      <c r="A198"/>
      <c r="B198"/>
      <c r="C198"/>
      <c r="D198"/>
      <c r="E198" s="116"/>
    </row>
    <row r="199" spans="1:5" ht="15" x14ac:dyDescent="0.25">
      <c r="A199"/>
      <c r="B199"/>
      <c r="C199"/>
      <c r="D199"/>
      <c r="E199" s="116"/>
    </row>
    <row r="200" spans="1:5" ht="15" x14ac:dyDescent="0.25">
      <c r="A200"/>
      <c r="B200"/>
      <c r="C200"/>
      <c r="D200"/>
      <c r="E200" s="116"/>
    </row>
    <row r="201" spans="1:5" ht="15" x14ac:dyDescent="0.25">
      <c r="A201"/>
      <c r="B201"/>
      <c r="C201"/>
      <c r="D201"/>
      <c r="E201" s="116"/>
    </row>
    <row r="202" spans="1:5" ht="15" x14ac:dyDescent="0.25">
      <c r="A202"/>
      <c r="B202"/>
      <c r="C202"/>
      <c r="D202"/>
      <c r="E202" s="116"/>
    </row>
    <row r="203" spans="1:5" ht="15" x14ac:dyDescent="0.25">
      <c r="A203"/>
      <c r="B203"/>
      <c r="C203"/>
      <c r="D203"/>
      <c r="E203" s="116"/>
    </row>
    <row r="204" spans="1:5" ht="15" x14ac:dyDescent="0.25">
      <c r="A204"/>
      <c r="B204"/>
      <c r="C204"/>
      <c r="D204"/>
      <c r="E204" s="116"/>
    </row>
    <row r="205" spans="1:5" ht="15" x14ac:dyDescent="0.25">
      <c r="A205"/>
      <c r="B205"/>
      <c r="C205"/>
      <c r="D205"/>
      <c r="E205" s="116"/>
    </row>
    <row r="206" spans="1:5" ht="15" x14ac:dyDescent="0.25">
      <c r="A206"/>
      <c r="B206"/>
      <c r="C206"/>
      <c r="D206"/>
      <c r="E206" s="116"/>
    </row>
    <row r="207" spans="1:5" ht="15" x14ac:dyDescent="0.25">
      <c r="A207"/>
      <c r="B207"/>
      <c r="C207"/>
      <c r="D207"/>
      <c r="E207" s="116"/>
    </row>
    <row r="208" spans="1:5" ht="15" x14ac:dyDescent="0.25">
      <c r="A208"/>
      <c r="B208"/>
      <c r="C208"/>
      <c r="D208"/>
      <c r="E208" s="116"/>
    </row>
    <row r="209" spans="1:5" ht="15" x14ac:dyDescent="0.25">
      <c r="A209"/>
      <c r="B209"/>
      <c r="C209"/>
      <c r="D209"/>
      <c r="E209" s="116"/>
    </row>
    <row r="210" spans="1:5" ht="15" x14ac:dyDescent="0.25">
      <c r="A210"/>
      <c r="B210"/>
      <c r="C210"/>
      <c r="D210"/>
      <c r="E210" s="116"/>
    </row>
    <row r="211" spans="1:5" ht="15" x14ac:dyDescent="0.25">
      <c r="A211"/>
      <c r="B211"/>
      <c r="C211"/>
      <c r="D211"/>
      <c r="E211" s="116"/>
    </row>
    <row r="212" spans="1:5" ht="15" x14ac:dyDescent="0.25">
      <c r="A212"/>
      <c r="B212"/>
      <c r="C212"/>
      <c r="D212"/>
      <c r="E212" s="116"/>
    </row>
    <row r="213" spans="1:5" ht="15" x14ac:dyDescent="0.25">
      <c r="A213"/>
      <c r="B213"/>
      <c r="C213"/>
      <c r="D213"/>
      <c r="E213" s="116"/>
    </row>
    <row r="214" spans="1:5" ht="15" x14ac:dyDescent="0.25">
      <c r="A214"/>
      <c r="B214"/>
      <c r="C214"/>
      <c r="D214"/>
      <c r="E214" s="116"/>
    </row>
    <row r="215" spans="1:5" ht="15" x14ac:dyDescent="0.25">
      <c r="A215"/>
      <c r="B215"/>
      <c r="C215"/>
      <c r="D215"/>
      <c r="E215" s="116"/>
    </row>
    <row r="216" spans="1:5" ht="15" x14ac:dyDescent="0.25">
      <c r="A216"/>
      <c r="B216"/>
      <c r="C216"/>
      <c r="D216"/>
      <c r="E216" s="116"/>
    </row>
    <row r="217" spans="1:5" ht="15" x14ac:dyDescent="0.25">
      <c r="A217"/>
      <c r="B217"/>
      <c r="C217"/>
      <c r="D217"/>
      <c r="E217" s="116"/>
    </row>
    <row r="218" spans="1:5" ht="15" x14ac:dyDescent="0.25">
      <c r="A218"/>
      <c r="B218"/>
      <c r="C218"/>
      <c r="D218"/>
      <c r="E218" s="116"/>
    </row>
    <row r="219" spans="1:5" ht="15" x14ac:dyDescent="0.25">
      <c r="A219"/>
      <c r="B219"/>
      <c r="C219"/>
      <c r="D219"/>
      <c r="E219" s="116"/>
    </row>
    <row r="220" spans="1:5" ht="15" x14ac:dyDescent="0.25">
      <c r="A220"/>
      <c r="B220"/>
      <c r="C220"/>
      <c r="D220"/>
      <c r="E220" s="116"/>
    </row>
    <row r="221" spans="1:5" ht="15" x14ac:dyDescent="0.25">
      <c r="A221"/>
      <c r="B221"/>
      <c r="C221"/>
      <c r="D221"/>
      <c r="E221" s="116"/>
    </row>
    <row r="222" spans="1:5" ht="15" x14ac:dyDescent="0.25">
      <c r="A222"/>
      <c r="B222"/>
      <c r="C222"/>
      <c r="D222"/>
      <c r="E222" s="116"/>
    </row>
    <row r="223" spans="1:5" ht="15" x14ac:dyDescent="0.25">
      <c r="A223" s="81"/>
      <c r="B223" s="81"/>
      <c r="C223" s="81"/>
      <c r="D223" s="81"/>
      <c r="E223" s="148"/>
    </row>
    <row r="224" spans="1:5" ht="15" x14ac:dyDescent="0.25">
      <c r="A224" s="81"/>
      <c r="B224" s="81"/>
      <c r="C224" s="81"/>
      <c r="D224" s="81"/>
      <c r="E224" s="148"/>
    </row>
    <row r="225" spans="1:5" ht="15" x14ac:dyDescent="0.25">
      <c r="A225" s="81"/>
      <c r="B225" s="81"/>
      <c r="C225" s="81"/>
      <c r="D225" s="81"/>
      <c r="E225" s="148"/>
    </row>
    <row r="226" spans="1:5" ht="15" x14ac:dyDescent="0.25">
      <c r="A226" s="81"/>
      <c r="B226" s="81"/>
      <c r="C226" s="81"/>
      <c r="D226" s="81"/>
      <c r="E226" s="148"/>
    </row>
    <row r="227" spans="1:5" ht="15" x14ac:dyDescent="0.25">
      <c r="A227" s="81"/>
      <c r="B227" s="81"/>
      <c r="C227" s="81"/>
      <c r="D227" s="81"/>
      <c r="E227" s="148"/>
    </row>
    <row r="228" spans="1:5" ht="15" x14ac:dyDescent="0.25">
      <c r="A228" s="81"/>
      <c r="B228" s="81"/>
      <c r="C228" s="81"/>
      <c r="D228" s="81"/>
      <c r="E228" s="148"/>
    </row>
    <row r="229" spans="1:5" ht="15" x14ac:dyDescent="0.25">
      <c r="A229" s="81"/>
      <c r="B229" s="81"/>
      <c r="C229" s="81"/>
      <c r="D229" s="81"/>
      <c r="E229" s="148"/>
    </row>
    <row r="230" spans="1:5" ht="15" x14ac:dyDescent="0.25">
      <c r="A230" s="81"/>
      <c r="B230" s="81"/>
      <c r="C230" s="81"/>
      <c r="D230" s="81"/>
      <c r="E230" s="148"/>
    </row>
    <row r="231" spans="1:5" ht="15" x14ac:dyDescent="0.25">
      <c r="A231" s="81"/>
      <c r="B231" s="81"/>
      <c r="C231" s="81"/>
      <c r="D231" s="81"/>
      <c r="E231" s="148"/>
    </row>
    <row r="232" spans="1:5" ht="15" x14ac:dyDescent="0.25">
      <c r="A232" s="81"/>
      <c r="B232" s="81"/>
      <c r="C232" s="81"/>
      <c r="D232" s="81"/>
      <c r="E232" s="148"/>
    </row>
    <row r="233" spans="1:5" ht="15" x14ac:dyDescent="0.25">
      <c r="A233" s="81"/>
      <c r="B233" s="81"/>
      <c r="C233" s="81"/>
      <c r="D233" s="81"/>
      <c r="E233" s="148"/>
    </row>
    <row r="234" spans="1:5" ht="15" x14ac:dyDescent="0.25">
      <c r="A234" s="81"/>
      <c r="B234" s="81"/>
      <c r="C234" s="81"/>
      <c r="D234" s="81"/>
      <c r="E234" s="148"/>
    </row>
    <row r="235" spans="1:5" ht="15" x14ac:dyDescent="0.25">
      <c r="A235" s="81"/>
      <c r="B235" s="81"/>
      <c r="C235" s="81"/>
      <c r="D235" s="81"/>
      <c r="E235" s="148"/>
    </row>
    <row r="236" spans="1:5" ht="15" x14ac:dyDescent="0.25">
      <c r="A236" s="81"/>
      <c r="B236" s="81"/>
      <c r="C236" s="81"/>
      <c r="D236" s="81"/>
      <c r="E236" s="148"/>
    </row>
    <row r="237" spans="1:5" ht="15" x14ac:dyDescent="0.25">
      <c r="A237" s="81"/>
      <c r="B237" s="81"/>
      <c r="C237" s="81"/>
      <c r="D237" s="81"/>
      <c r="E237" s="148"/>
    </row>
    <row r="238" spans="1:5" ht="15" x14ac:dyDescent="0.25">
      <c r="A238" s="81"/>
      <c r="B238" s="81"/>
      <c r="C238" s="81"/>
      <c r="D238" s="81"/>
      <c r="E238" s="148"/>
    </row>
    <row r="239" spans="1:5" ht="15" x14ac:dyDescent="0.25">
      <c r="A239" s="81"/>
      <c r="B239" s="81"/>
      <c r="C239" s="81"/>
      <c r="D239" s="81"/>
      <c r="E239" s="148"/>
    </row>
    <row r="240" spans="1:5" ht="15" x14ac:dyDescent="0.25">
      <c r="A240" s="81"/>
      <c r="B240" s="81"/>
      <c r="C240" s="81"/>
      <c r="D240" s="81"/>
      <c r="E240" s="148"/>
    </row>
    <row r="241" spans="1:5" ht="15" x14ac:dyDescent="0.25">
      <c r="A241" s="81"/>
      <c r="B241" s="81"/>
      <c r="C241" s="81"/>
      <c r="D241" s="81"/>
      <c r="E241" s="148"/>
    </row>
    <row r="242" spans="1:5" ht="15" x14ac:dyDescent="0.25">
      <c r="A242" s="81"/>
      <c r="B242" s="81"/>
      <c r="C242" s="81"/>
      <c r="D242" s="81"/>
      <c r="E242" s="148"/>
    </row>
    <row r="243" spans="1:5" ht="15" x14ac:dyDescent="0.25">
      <c r="A243" s="81"/>
      <c r="B243" s="81"/>
      <c r="C243" s="81"/>
      <c r="D243" s="81"/>
      <c r="E243" s="148"/>
    </row>
    <row r="244" spans="1:5" ht="15" x14ac:dyDescent="0.25">
      <c r="A244" s="81"/>
      <c r="B244" s="81"/>
      <c r="C244" s="81"/>
      <c r="D244" s="81"/>
      <c r="E244" s="148"/>
    </row>
    <row r="245" spans="1:5" ht="15" x14ac:dyDescent="0.25">
      <c r="A245" s="81"/>
      <c r="B245" s="81"/>
      <c r="C245" s="81"/>
      <c r="D245" s="81"/>
      <c r="E245" s="148"/>
    </row>
    <row r="246" spans="1:5" ht="15" x14ac:dyDescent="0.25">
      <c r="A246" s="81"/>
      <c r="B246" s="81"/>
      <c r="C246" s="81"/>
      <c r="D246" s="81"/>
      <c r="E246" s="148"/>
    </row>
    <row r="247" spans="1:5" ht="15" x14ac:dyDescent="0.25">
      <c r="A247" s="81"/>
      <c r="B247" s="81"/>
      <c r="C247" s="81"/>
      <c r="D247" s="81"/>
      <c r="E247" s="148"/>
    </row>
    <row r="248" spans="1:5" ht="15" x14ac:dyDescent="0.25">
      <c r="A248" s="81"/>
      <c r="B248" s="81"/>
      <c r="C248" s="81"/>
      <c r="D248" s="81"/>
      <c r="E248" s="148"/>
    </row>
    <row r="249" spans="1:5" ht="15" x14ac:dyDescent="0.25">
      <c r="A249" s="81"/>
      <c r="B249" s="81"/>
      <c r="C249" s="81"/>
      <c r="D249" s="81"/>
      <c r="E249" s="148"/>
    </row>
    <row r="250" spans="1:5" ht="15" x14ac:dyDescent="0.25">
      <c r="A250" s="81"/>
      <c r="B250" s="81"/>
      <c r="C250" s="81"/>
      <c r="D250" s="81"/>
      <c r="E250" s="148"/>
    </row>
    <row r="251" spans="1:5" ht="15" x14ac:dyDescent="0.25">
      <c r="A251" s="81"/>
      <c r="B251" s="81"/>
      <c r="C251" s="81"/>
      <c r="D251" s="81"/>
      <c r="E251" s="148"/>
    </row>
    <row r="252" spans="1:5" ht="15" x14ac:dyDescent="0.25">
      <c r="A252" s="81"/>
      <c r="B252" s="81"/>
      <c r="C252" s="81"/>
      <c r="D252" s="81"/>
      <c r="E252" s="148"/>
    </row>
    <row r="253" spans="1:5" ht="15" x14ac:dyDescent="0.25">
      <c r="A253" s="81"/>
      <c r="B253" s="81"/>
      <c r="C253" s="81"/>
      <c r="D253" s="81"/>
      <c r="E253" s="148"/>
    </row>
    <row r="254" spans="1:5" ht="15" x14ac:dyDescent="0.25">
      <c r="A254" s="81"/>
      <c r="B254" s="81"/>
      <c r="C254" s="81"/>
      <c r="D254" s="81"/>
      <c r="E254" s="148"/>
    </row>
    <row r="255" spans="1:5" ht="15" x14ac:dyDescent="0.25">
      <c r="A255" s="81"/>
      <c r="B255" s="81"/>
      <c r="C255" s="81"/>
      <c r="D255" s="81"/>
      <c r="E255" s="148"/>
    </row>
    <row r="256" spans="1:5" ht="15" x14ac:dyDescent="0.25">
      <c r="A256" s="81"/>
      <c r="B256" s="81"/>
      <c r="C256" s="81"/>
      <c r="D256" s="81"/>
      <c r="E256" s="148"/>
    </row>
    <row r="257" spans="1:5" ht="15" x14ac:dyDescent="0.25">
      <c r="A257" s="81"/>
      <c r="B257" s="81"/>
      <c r="C257" s="81"/>
      <c r="D257" s="81"/>
      <c r="E257" s="148"/>
    </row>
    <row r="258" spans="1:5" ht="15" x14ac:dyDescent="0.25">
      <c r="A258" s="81"/>
      <c r="B258" s="81"/>
      <c r="C258" s="81"/>
      <c r="D258" s="81"/>
      <c r="E258" s="148"/>
    </row>
    <row r="259" spans="1:5" ht="15" x14ac:dyDescent="0.25">
      <c r="A259" s="81"/>
      <c r="B259" s="81"/>
      <c r="C259" s="81"/>
      <c r="D259" s="81"/>
      <c r="E259" s="148"/>
    </row>
    <row r="260" spans="1:5" ht="15" x14ac:dyDescent="0.25">
      <c r="A260" s="81"/>
      <c r="B260" s="81"/>
      <c r="C260" s="81"/>
      <c r="D260" s="81"/>
      <c r="E260" s="148"/>
    </row>
    <row r="261" spans="1:5" ht="15" x14ac:dyDescent="0.25">
      <c r="A261" s="81"/>
      <c r="B261" s="81"/>
      <c r="C261" s="81"/>
      <c r="D261" s="81"/>
      <c r="E261" s="148"/>
    </row>
  </sheetData>
  <pageMargins left="0" right="0" top="0" bottom="0" header="0.31496062992125984" footer="0.31496062992125984"/>
  <pageSetup paperSize="9" scale="79" fitToHeight="0" orientation="portrait" r:id="rId3"/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9"/>
  <sheetViews>
    <sheetView showGridLines="0" zoomScaleNormal="100" zoomScaleSheetLayoutView="70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activeCell="J131" sqref="J131"/>
    </sheetView>
  </sheetViews>
  <sheetFormatPr defaultColWidth="8.85546875" defaultRowHeight="12" x14ac:dyDescent="0.2"/>
  <cols>
    <col min="1" max="1" width="60.7109375" style="47" customWidth="1"/>
    <col min="2" max="2" width="16.28515625" style="66" bestFit="1" customWidth="1"/>
    <col min="3" max="4" width="15.7109375" style="66" bestFit="1" customWidth="1"/>
    <col min="5" max="5" width="15.5703125" style="66" bestFit="1" customWidth="1"/>
    <col min="6" max="6" width="15.7109375" style="257" bestFit="1" customWidth="1"/>
    <col min="7" max="7" width="12.5703125" style="257" bestFit="1" customWidth="1"/>
    <col min="8" max="8" width="13.7109375" style="104" customWidth="1"/>
    <col min="9" max="15" width="8.85546875" style="47" customWidth="1"/>
    <col min="16" max="16" width="0.5703125" style="47" customWidth="1"/>
    <col min="17" max="16384" width="8.85546875" style="47"/>
  </cols>
  <sheetData>
    <row r="2" spans="1:8" x14ac:dyDescent="0.2">
      <c r="A2" s="51" t="s">
        <v>289</v>
      </c>
      <c r="B2" s="93"/>
      <c r="C2" s="93"/>
      <c r="D2" s="93"/>
      <c r="E2" s="93"/>
      <c r="F2" s="264"/>
      <c r="G2" s="264"/>
      <c r="H2" s="109"/>
    </row>
    <row r="3" spans="1:8" x14ac:dyDescent="0.2">
      <c r="A3" s="50"/>
      <c r="B3" s="96"/>
      <c r="C3" s="96"/>
      <c r="D3" s="96"/>
      <c r="E3" s="96"/>
    </row>
    <row r="4" spans="1:8" x14ac:dyDescent="0.2">
      <c r="A4" s="51" t="s">
        <v>355</v>
      </c>
      <c r="B4" s="93"/>
      <c r="C4" s="93"/>
      <c r="D4" s="93"/>
      <c r="E4" s="93"/>
      <c r="F4" s="264"/>
      <c r="G4" s="264"/>
      <c r="H4" s="47"/>
    </row>
    <row r="5" spans="1:8" x14ac:dyDescent="0.2">
      <c r="A5" s="50"/>
      <c r="B5" s="96"/>
      <c r="C5" s="96"/>
      <c r="D5" s="96"/>
      <c r="E5" s="96"/>
      <c r="H5" s="47"/>
    </row>
    <row r="6" spans="1:8" ht="24" x14ac:dyDescent="0.2">
      <c r="A6" s="218" t="s">
        <v>323</v>
      </c>
      <c r="B6" s="162" t="s">
        <v>329</v>
      </c>
      <c r="C6" s="334" t="s">
        <v>339</v>
      </c>
      <c r="D6" s="334" t="s">
        <v>327</v>
      </c>
      <c r="E6" s="162" t="s">
        <v>340</v>
      </c>
      <c r="F6" s="162" t="s">
        <v>357</v>
      </c>
      <c r="G6" s="162" t="s">
        <v>357</v>
      </c>
      <c r="H6" s="47"/>
    </row>
    <row r="7" spans="1:8" x14ac:dyDescent="0.2">
      <c r="A7" s="164" t="s">
        <v>353</v>
      </c>
      <c r="B7" s="164" t="s">
        <v>299</v>
      </c>
      <c r="C7" s="335" t="s">
        <v>300</v>
      </c>
      <c r="D7" s="335" t="s">
        <v>301</v>
      </c>
      <c r="E7" s="164" t="s">
        <v>302</v>
      </c>
      <c r="F7" s="218" t="s">
        <v>304</v>
      </c>
      <c r="G7" s="218" t="s">
        <v>303</v>
      </c>
      <c r="H7" s="47"/>
    </row>
    <row r="8" spans="1:8" hidden="1" x14ac:dyDescent="0.2">
      <c r="A8" s="50"/>
      <c r="B8" s="96"/>
      <c r="C8" s="96"/>
      <c r="D8" s="96"/>
      <c r="E8" s="96"/>
      <c r="H8" s="47"/>
    </row>
    <row r="9" spans="1:8" hidden="1" x14ac:dyDescent="0.2">
      <c r="A9" s="50"/>
      <c r="B9" s="96"/>
      <c r="C9" s="96"/>
      <c r="D9" s="96"/>
      <c r="E9" s="96"/>
    </row>
    <row r="10" spans="1:8" hidden="1" x14ac:dyDescent="0.2">
      <c r="A10" s="50"/>
      <c r="B10" s="96"/>
      <c r="C10" s="96"/>
      <c r="D10" s="96"/>
      <c r="E10" s="96"/>
    </row>
    <row r="11" spans="1:8" hidden="1" x14ac:dyDescent="0.2">
      <c r="A11" s="50"/>
      <c r="B11" s="96"/>
      <c r="C11" s="96"/>
      <c r="D11" s="96"/>
      <c r="E11" s="96"/>
    </row>
    <row r="12" spans="1:8" hidden="1" x14ac:dyDescent="0.2">
      <c r="A12" s="50"/>
      <c r="B12" s="96"/>
      <c r="C12" s="96"/>
      <c r="D12" s="96"/>
      <c r="E12" s="96"/>
    </row>
    <row r="13" spans="1:8" ht="15" hidden="1" x14ac:dyDescent="0.25">
      <c r="A13" s="68" t="s">
        <v>265</v>
      </c>
      <c r="B13" s="67" t="s" vm="1">
        <v>266</v>
      </c>
      <c r="C13" s="116"/>
      <c r="D13" s="116"/>
      <c r="E13" s="116"/>
      <c r="F13" s="255"/>
      <c r="G13" s="255"/>
      <c r="H13" s="88"/>
    </row>
    <row r="14" spans="1:8" ht="15" hidden="1" x14ac:dyDescent="0.25">
      <c r="A14"/>
      <c r="B14" s="116"/>
      <c r="C14" s="116"/>
      <c r="D14" s="116"/>
      <c r="E14" s="116"/>
      <c r="F14" s="255"/>
      <c r="G14" s="255"/>
      <c r="H14" s="88"/>
    </row>
    <row r="15" spans="1:8" ht="15" hidden="1" x14ac:dyDescent="0.25">
      <c r="A15" s="350" t="s">
        <v>288</v>
      </c>
      <c r="B15" s="67" t="s">
        <v>342</v>
      </c>
      <c r="C15" s="67" t="s">
        <v>343</v>
      </c>
      <c r="D15" s="67" t="s">
        <v>344</v>
      </c>
      <c r="E15" s="67" t="s">
        <v>345</v>
      </c>
      <c r="F15" s="256" t="s">
        <v>350</v>
      </c>
      <c r="G15" s="256" t="s">
        <v>364</v>
      </c>
      <c r="H15"/>
    </row>
    <row r="16" spans="1:8" ht="15" x14ac:dyDescent="0.25">
      <c r="A16" s="130" t="s">
        <v>2</v>
      </c>
      <c r="B16" s="152">
        <v>11042707.229999999</v>
      </c>
      <c r="C16" s="152">
        <v>14406098</v>
      </c>
      <c r="D16" s="152">
        <v>11244276</v>
      </c>
      <c r="E16" s="152">
        <v>11062318.020000003</v>
      </c>
      <c r="F16" s="265">
        <v>100.18</v>
      </c>
      <c r="G16" s="265">
        <v>98.381772379119852</v>
      </c>
      <c r="H16"/>
    </row>
    <row r="17" spans="1:8" ht="15" x14ac:dyDescent="0.25">
      <c r="A17" s="131" t="s">
        <v>3</v>
      </c>
      <c r="B17" s="152">
        <v>11042707.229999999</v>
      </c>
      <c r="C17" s="152">
        <v>14406098</v>
      </c>
      <c r="D17" s="152">
        <v>11244276</v>
      </c>
      <c r="E17" s="152">
        <v>11062318.020000003</v>
      </c>
      <c r="F17" s="265">
        <v>100.18</v>
      </c>
      <c r="G17" s="265">
        <v>98.381772379119852</v>
      </c>
      <c r="H17"/>
    </row>
    <row r="18" spans="1:8" ht="15" x14ac:dyDescent="0.25">
      <c r="A18" s="132" t="s">
        <v>4</v>
      </c>
      <c r="B18" s="152">
        <v>11042707.229999999</v>
      </c>
      <c r="C18" s="152">
        <v>14406098</v>
      </c>
      <c r="D18" s="152">
        <v>11244276</v>
      </c>
      <c r="E18" s="152">
        <v>11062318.020000003</v>
      </c>
      <c r="F18" s="265">
        <v>100.18</v>
      </c>
      <c r="G18" s="265">
        <v>98.381772379119852</v>
      </c>
      <c r="H18"/>
    </row>
    <row r="19" spans="1:8" ht="15" x14ac:dyDescent="0.25">
      <c r="A19" s="133" t="s">
        <v>28</v>
      </c>
      <c r="B19" s="152">
        <v>11042707.229999999</v>
      </c>
      <c r="C19" s="152">
        <v>14406098</v>
      </c>
      <c r="D19" s="152">
        <v>11244276</v>
      </c>
      <c r="E19" s="152">
        <v>11062318.020000003</v>
      </c>
      <c r="F19" s="265">
        <v>100.18</v>
      </c>
      <c r="G19" s="265">
        <v>98.381772379119852</v>
      </c>
      <c r="H19"/>
    </row>
    <row r="20" spans="1:8" ht="15" x14ac:dyDescent="0.25">
      <c r="A20" s="199" t="s">
        <v>150</v>
      </c>
      <c r="B20" s="153">
        <v>9457428.6799999978</v>
      </c>
      <c r="C20" s="153">
        <v>13288679</v>
      </c>
      <c r="D20" s="153">
        <v>10687266</v>
      </c>
      <c r="E20" s="153">
        <v>10570142.950000003</v>
      </c>
      <c r="F20" s="266">
        <v>111.77</v>
      </c>
      <c r="G20" s="266">
        <v>98.904087818156711</v>
      </c>
      <c r="H20"/>
    </row>
    <row r="21" spans="1:8" ht="15" x14ac:dyDescent="0.25">
      <c r="A21" s="351" t="s">
        <v>252</v>
      </c>
      <c r="B21" s="153">
        <v>695697.17999999993</v>
      </c>
      <c r="C21" s="153">
        <v>199212</v>
      </c>
      <c r="D21" s="153">
        <v>199212</v>
      </c>
      <c r="E21" s="153">
        <v>134458.07999999999</v>
      </c>
      <c r="F21" s="266">
        <v>19.329999999999998</v>
      </c>
      <c r="G21" s="266">
        <v>67.494970182519126</v>
      </c>
      <c r="H21"/>
    </row>
    <row r="22" spans="1:8" ht="15" x14ac:dyDescent="0.25">
      <c r="A22" s="351" t="s">
        <v>257</v>
      </c>
      <c r="B22" s="153">
        <v>889581.37</v>
      </c>
      <c r="C22" s="153">
        <v>918207</v>
      </c>
      <c r="D22" s="153">
        <v>357798</v>
      </c>
      <c r="E22" s="153">
        <v>357716.99</v>
      </c>
      <c r="F22" s="266">
        <v>40.21</v>
      </c>
      <c r="G22" s="266">
        <v>99.977358733139923</v>
      </c>
      <c r="H22"/>
    </row>
    <row r="23" spans="1:8" ht="15" x14ac:dyDescent="0.25">
      <c r="A23" s="352" t="s">
        <v>264</v>
      </c>
      <c r="B23" s="119">
        <v>11042707.229999999</v>
      </c>
      <c r="C23" s="119">
        <v>14406098</v>
      </c>
      <c r="D23" s="119">
        <v>11244276</v>
      </c>
      <c r="E23" s="119">
        <v>11062318.020000003</v>
      </c>
      <c r="F23" s="267">
        <v>100.18</v>
      </c>
      <c r="G23" s="267">
        <v>98.381772379119852</v>
      </c>
      <c r="H23"/>
    </row>
    <row r="24" spans="1:8" ht="15" x14ac:dyDescent="0.25">
      <c r="A24"/>
      <c r="B24"/>
      <c r="C24"/>
      <c r="D24"/>
      <c r="E24"/>
      <c r="F24" s="255"/>
      <c r="G24" s="255"/>
      <c r="H24"/>
    </row>
    <row r="25" spans="1:8" ht="15" hidden="1" x14ac:dyDescent="0.25">
      <c r="A25"/>
      <c r="B25"/>
      <c r="C25"/>
      <c r="D25"/>
      <c r="E25"/>
      <c r="F25" s="255"/>
      <c r="G25" s="255"/>
      <c r="H25"/>
    </row>
    <row r="26" spans="1:8" ht="15" hidden="1" x14ac:dyDescent="0.25">
      <c r="A26"/>
      <c r="B26" s="116"/>
      <c r="C26" s="116"/>
      <c r="D26" s="116"/>
      <c r="E26" s="116"/>
      <c r="F26" s="255"/>
      <c r="G26" s="255"/>
      <c r="H26" s="88"/>
    </row>
    <row r="27" spans="1:8" ht="15" hidden="1" x14ac:dyDescent="0.25">
      <c r="A27"/>
      <c r="B27" s="116"/>
      <c r="C27" s="116"/>
      <c r="D27" s="116"/>
      <c r="E27" s="116"/>
      <c r="F27" s="255"/>
      <c r="G27" s="255"/>
      <c r="H27" s="88"/>
    </row>
    <row r="28" spans="1:8" x14ac:dyDescent="0.2">
      <c r="A28" s="51" t="s">
        <v>354</v>
      </c>
      <c r="B28" s="93"/>
      <c r="C28" s="93"/>
      <c r="D28" s="93"/>
      <c r="E28" s="93"/>
      <c r="F28" s="264"/>
      <c r="G28" s="264"/>
      <c r="H28" s="109"/>
    </row>
    <row r="29" spans="1:8" x14ac:dyDescent="0.2">
      <c r="A29" s="51"/>
      <c r="B29" s="93"/>
      <c r="C29" s="93"/>
      <c r="D29" s="93"/>
      <c r="E29" s="93"/>
      <c r="F29" s="264"/>
      <c r="G29" s="264"/>
      <c r="H29" s="109"/>
    </row>
    <row r="30" spans="1:8" ht="24" x14ac:dyDescent="0.2">
      <c r="A30" s="218" t="s">
        <v>323</v>
      </c>
      <c r="B30" s="162" t="s">
        <v>329</v>
      </c>
      <c r="C30" s="334" t="s">
        <v>339</v>
      </c>
      <c r="D30" s="334" t="s">
        <v>327</v>
      </c>
      <c r="E30" s="162" t="s">
        <v>340</v>
      </c>
      <c r="F30" s="162" t="s">
        <v>357</v>
      </c>
      <c r="G30" s="162" t="s">
        <v>357</v>
      </c>
      <c r="H30" s="47"/>
    </row>
    <row r="31" spans="1:8" x14ac:dyDescent="0.2">
      <c r="A31" s="164" t="s">
        <v>362</v>
      </c>
      <c r="B31" s="164" t="s">
        <v>299</v>
      </c>
      <c r="C31" s="335" t="s">
        <v>300</v>
      </c>
      <c r="D31" s="335" t="s">
        <v>301</v>
      </c>
      <c r="E31" s="164" t="s">
        <v>302</v>
      </c>
      <c r="F31" s="218" t="s">
        <v>304</v>
      </c>
      <c r="G31" s="218" t="s">
        <v>303</v>
      </c>
      <c r="H31" s="47"/>
    </row>
    <row r="32" spans="1:8" hidden="1" x14ac:dyDescent="0.2">
      <c r="A32" s="51"/>
      <c r="B32" s="93"/>
      <c r="C32" s="93"/>
      <c r="D32" s="93"/>
      <c r="E32" s="93"/>
      <c r="F32" s="264"/>
      <c r="G32" s="264"/>
      <c r="H32" s="109"/>
    </row>
    <row r="33" spans="1:8" ht="15" hidden="1" x14ac:dyDescent="0.25">
      <c r="A33"/>
      <c r="B33" s="116"/>
      <c r="C33" s="116"/>
      <c r="D33" s="116"/>
      <c r="E33" s="116"/>
      <c r="F33" s="255"/>
      <c r="G33" s="255"/>
      <c r="H33" s="88"/>
    </row>
    <row r="34" spans="1:8" ht="15" hidden="1" x14ac:dyDescent="0.25">
      <c r="A34" s="68" t="s">
        <v>265</v>
      </c>
      <c r="B34" s="67" t="s" vm="1">
        <v>266</v>
      </c>
      <c r="C34" s="116"/>
      <c r="D34" s="116"/>
      <c r="E34" s="116"/>
      <c r="F34" s="255"/>
      <c r="G34" s="255"/>
      <c r="H34" s="88"/>
    </row>
    <row r="35" spans="1:8" hidden="1" x14ac:dyDescent="0.2">
      <c r="B35" s="47"/>
      <c r="C35" s="47"/>
      <c r="D35" s="47"/>
      <c r="E35" s="47"/>
      <c r="H35" s="47"/>
    </row>
    <row r="36" spans="1:8" ht="15" hidden="1" x14ac:dyDescent="0.25">
      <c r="A36" s="80" t="s">
        <v>288</v>
      </c>
      <c r="B36" s="67" t="s">
        <v>342</v>
      </c>
      <c r="C36" s="67" t="s">
        <v>343</v>
      </c>
      <c r="D36" s="67" t="s">
        <v>344</v>
      </c>
      <c r="E36" s="67" t="s">
        <v>345</v>
      </c>
      <c r="F36" s="256" t="s">
        <v>350</v>
      </c>
      <c r="G36" s="256" t="s">
        <v>364</v>
      </c>
      <c r="H36"/>
    </row>
    <row r="37" spans="1:8" ht="15" x14ac:dyDescent="0.25">
      <c r="A37" s="123" t="s">
        <v>2</v>
      </c>
      <c r="B37" s="124">
        <v>11042707.229999999</v>
      </c>
      <c r="C37" s="124">
        <v>14406098</v>
      </c>
      <c r="D37" s="124">
        <v>11244276</v>
      </c>
      <c r="E37" s="124">
        <v>11062318.020000003</v>
      </c>
      <c r="F37" s="268">
        <v>100.18</v>
      </c>
      <c r="G37" s="268">
        <v>98.381772379119852</v>
      </c>
      <c r="H37"/>
    </row>
    <row r="38" spans="1:8" ht="15" x14ac:dyDescent="0.25">
      <c r="A38" s="126" t="s">
        <v>3</v>
      </c>
      <c r="B38" s="124">
        <v>11042707.229999999</v>
      </c>
      <c r="C38" s="124">
        <v>14406098</v>
      </c>
      <c r="D38" s="124">
        <v>11244276</v>
      </c>
      <c r="E38" s="124">
        <v>11062318.020000003</v>
      </c>
      <c r="F38" s="268">
        <v>100.18</v>
      </c>
      <c r="G38" s="268">
        <v>98.381772379119852</v>
      </c>
      <c r="H38"/>
    </row>
    <row r="39" spans="1:8" ht="15" x14ac:dyDescent="0.25">
      <c r="A39" s="127" t="s">
        <v>4</v>
      </c>
      <c r="B39" s="124">
        <v>11042707.229999999</v>
      </c>
      <c r="C39" s="124">
        <v>14406098</v>
      </c>
      <c r="D39" s="124">
        <v>11244276</v>
      </c>
      <c r="E39" s="124">
        <v>11062318.020000003</v>
      </c>
      <c r="F39" s="268">
        <v>100.18</v>
      </c>
      <c r="G39" s="268">
        <v>98.381772379119852</v>
      </c>
      <c r="H39"/>
    </row>
    <row r="40" spans="1:8" ht="15" x14ac:dyDescent="0.25">
      <c r="A40" s="128" t="s">
        <v>28</v>
      </c>
      <c r="B40" s="124">
        <v>11042707.229999999</v>
      </c>
      <c r="C40" s="124">
        <v>14406098</v>
      </c>
      <c r="D40" s="124">
        <v>11244276</v>
      </c>
      <c r="E40" s="124">
        <v>11062318.020000003</v>
      </c>
      <c r="F40" s="268">
        <v>100.18</v>
      </c>
      <c r="G40" s="268">
        <v>98.381772379119852</v>
      </c>
      <c r="H40"/>
    </row>
    <row r="41" spans="1:8" ht="15" x14ac:dyDescent="0.25">
      <c r="A41" s="137" t="s">
        <v>292</v>
      </c>
      <c r="B41" s="140">
        <v>10100923.209999999</v>
      </c>
      <c r="C41" s="140">
        <v>13894190</v>
      </c>
      <c r="D41" s="140">
        <v>10747368</v>
      </c>
      <c r="E41" s="140">
        <v>10608072.58</v>
      </c>
      <c r="F41" s="269">
        <v>105.02</v>
      </c>
      <c r="G41" s="269">
        <v>98.70391132042748</v>
      </c>
      <c r="H41"/>
    </row>
    <row r="42" spans="1:8" ht="15" x14ac:dyDescent="0.25">
      <c r="A42" s="159" t="s">
        <v>170</v>
      </c>
      <c r="B42" s="117">
        <v>7939362.9299999997</v>
      </c>
      <c r="C42" s="117">
        <v>8626379</v>
      </c>
      <c r="D42" s="117">
        <v>8547379</v>
      </c>
      <c r="E42" s="117">
        <v>8540934.7400000002</v>
      </c>
      <c r="F42" s="270">
        <v>107.58</v>
      </c>
      <c r="G42" s="270">
        <v>99.924605425827025</v>
      </c>
      <c r="H42"/>
    </row>
    <row r="43" spans="1:8" s="107" customFormat="1" ht="15" x14ac:dyDescent="0.25">
      <c r="A43" s="160" t="s">
        <v>178</v>
      </c>
      <c r="B43" s="120">
        <v>6651460.0800000001</v>
      </c>
      <c r="C43" s="120">
        <v>7140488</v>
      </c>
      <c r="D43" s="120">
        <v>7081488</v>
      </c>
      <c r="E43" s="120">
        <v>7077755.8399999999</v>
      </c>
      <c r="F43" s="271">
        <v>106.41</v>
      </c>
      <c r="G43" s="271">
        <v>99.947296952278947</v>
      </c>
      <c r="H43"/>
    </row>
    <row r="44" spans="1:8" ht="15" x14ac:dyDescent="0.25">
      <c r="A44" s="157" t="s">
        <v>195</v>
      </c>
      <c r="B44" s="67">
        <v>6625026.1299999999</v>
      </c>
      <c r="C44" s="67">
        <v>7113943</v>
      </c>
      <c r="D44" s="67">
        <v>7054943</v>
      </c>
      <c r="E44" s="67">
        <v>7054804.0499999998</v>
      </c>
      <c r="F44" s="256">
        <v>106.49</v>
      </c>
      <c r="G44" s="256">
        <v>99.998030458927872</v>
      </c>
      <c r="H44"/>
    </row>
    <row r="45" spans="1:8" ht="15" x14ac:dyDescent="0.25">
      <c r="A45" s="157" t="s">
        <v>196</v>
      </c>
      <c r="B45" s="67">
        <v>26433.95</v>
      </c>
      <c r="C45" s="67">
        <v>26545</v>
      </c>
      <c r="D45" s="67">
        <v>26545</v>
      </c>
      <c r="E45" s="67">
        <v>22951.79</v>
      </c>
      <c r="F45" s="256">
        <v>86.83</v>
      </c>
      <c r="G45" s="256">
        <v>86.463703145601812</v>
      </c>
      <c r="H45"/>
    </row>
    <row r="46" spans="1:8" s="107" customFormat="1" ht="15" x14ac:dyDescent="0.25">
      <c r="A46" s="160" t="s">
        <v>179</v>
      </c>
      <c r="B46" s="120">
        <v>212449.39</v>
      </c>
      <c r="C46" s="120">
        <v>307711</v>
      </c>
      <c r="D46" s="120">
        <v>307711</v>
      </c>
      <c r="E46" s="120">
        <v>310158.58</v>
      </c>
      <c r="F46" s="271">
        <v>145.99</v>
      </c>
      <c r="G46" s="271">
        <v>100.7954151785279</v>
      </c>
      <c r="H46"/>
    </row>
    <row r="47" spans="1:8" ht="15" x14ac:dyDescent="0.25">
      <c r="A47" s="157" t="s">
        <v>197</v>
      </c>
      <c r="B47" s="67">
        <v>212449.39</v>
      </c>
      <c r="C47" s="67">
        <v>307711</v>
      </c>
      <c r="D47" s="67">
        <v>307711</v>
      </c>
      <c r="E47" s="67">
        <v>310158.58</v>
      </c>
      <c r="F47" s="256">
        <v>145.99</v>
      </c>
      <c r="G47" s="256">
        <v>100.7954151785279</v>
      </c>
      <c r="H47"/>
    </row>
    <row r="48" spans="1:8" s="107" customFormat="1" ht="15" x14ac:dyDescent="0.25">
      <c r="A48" s="108" t="s">
        <v>180</v>
      </c>
      <c r="B48" s="120">
        <v>1075453.46</v>
      </c>
      <c r="C48" s="120">
        <v>1178180</v>
      </c>
      <c r="D48" s="120">
        <v>1158180</v>
      </c>
      <c r="E48" s="120">
        <v>1153020.32</v>
      </c>
      <c r="F48" s="271">
        <v>107.21</v>
      </c>
      <c r="G48" s="271">
        <v>99.554501027474146</v>
      </c>
      <c r="H48"/>
    </row>
    <row r="49" spans="1:8" ht="15" x14ac:dyDescent="0.25">
      <c r="A49" s="157" t="s">
        <v>198</v>
      </c>
      <c r="B49" s="67">
        <v>1075453.46</v>
      </c>
      <c r="C49" s="67">
        <v>1178180</v>
      </c>
      <c r="D49" s="67">
        <v>1158180</v>
      </c>
      <c r="E49" s="67">
        <v>1153020.32</v>
      </c>
      <c r="F49" s="256">
        <v>107.21</v>
      </c>
      <c r="G49" s="256">
        <v>99.554501027474146</v>
      </c>
      <c r="H49"/>
    </row>
    <row r="50" spans="1:8" ht="15" x14ac:dyDescent="0.25">
      <c r="A50" s="106" t="s">
        <v>136</v>
      </c>
      <c r="B50" s="117">
        <v>1020509.8499999999</v>
      </c>
      <c r="C50" s="117">
        <v>1617795</v>
      </c>
      <c r="D50" s="117">
        <v>1415795</v>
      </c>
      <c r="E50" s="117">
        <v>1294317.8800000001</v>
      </c>
      <c r="F50" s="270">
        <v>126.83</v>
      </c>
      <c r="G50" s="270">
        <v>91.4198651640951</v>
      </c>
      <c r="H50"/>
    </row>
    <row r="51" spans="1:8" s="107" customFormat="1" ht="15" x14ac:dyDescent="0.25">
      <c r="A51" s="108" t="s">
        <v>181</v>
      </c>
      <c r="B51" s="120">
        <v>247669.30000000002</v>
      </c>
      <c r="C51" s="120">
        <v>408645</v>
      </c>
      <c r="D51" s="120">
        <v>359645</v>
      </c>
      <c r="E51" s="120">
        <v>323594.09000000003</v>
      </c>
      <c r="F51" s="271">
        <v>130.66</v>
      </c>
      <c r="G51" s="271">
        <v>89.975973529452659</v>
      </c>
      <c r="H51"/>
    </row>
    <row r="52" spans="1:8" ht="15" x14ac:dyDescent="0.25">
      <c r="A52" s="157" t="s">
        <v>241</v>
      </c>
      <c r="B52" s="67">
        <v>59814.19</v>
      </c>
      <c r="C52" s="67">
        <v>182891</v>
      </c>
      <c r="D52" s="67">
        <v>157891</v>
      </c>
      <c r="E52" s="67">
        <v>131394.94</v>
      </c>
      <c r="F52" s="256">
        <v>219.67</v>
      </c>
      <c r="G52" s="256">
        <v>83.218764844101315</v>
      </c>
      <c r="H52"/>
    </row>
    <row r="53" spans="1:8" ht="15" x14ac:dyDescent="0.25">
      <c r="A53" s="157" t="s">
        <v>200</v>
      </c>
      <c r="B53" s="67">
        <v>171874.82</v>
      </c>
      <c r="C53" s="67">
        <v>187665</v>
      </c>
      <c r="D53" s="67">
        <v>177665</v>
      </c>
      <c r="E53" s="67">
        <v>173039.23</v>
      </c>
      <c r="F53" s="256">
        <v>100.68</v>
      </c>
      <c r="G53" s="256">
        <v>97.396352686235332</v>
      </c>
      <c r="H53"/>
    </row>
    <row r="54" spans="1:8" ht="15" x14ac:dyDescent="0.25">
      <c r="A54" s="157" t="s">
        <v>242</v>
      </c>
      <c r="B54" s="67">
        <v>15980.29</v>
      </c>
      <c r="C54" s="67">
        <v>38089</v>
      </c>
      <c r="D54" s="67">
        <v>24089</v>
      </c>
      <c r="E54" s="67">
        <v>19159.919999999998</v>
      </c>
      <c r="F54" s="256">
        <v>119.9</v>
      </c>
      <c r="G54" s="256">
        <v>79.538046411225039</v>
      </c>
      <c r="H54"/>
    </row>
    <row r="55" spans="1:8" ht="15" x14ac:dyDescent="0.25">
      <c r="A55" s="108" t="s">
        <v>182</v>
      </c>
      <c r="B55" s="120">
        <v>193255.21</v>
      </c>
      <c r="C55" s="120">
        <v>257570</v>
      </c>
      <c r="D55" s="120">
        <v>204570</v>
      </c>
      <c r="E55" s="120">
        <v>191509.76000000001</v>
      </c>
      <c r="F55" s="271">
        <v>99.1</v>
      </c>
      <c r="G55" s="271">
        <v>93.615759886591391</v>
      </c>
      <c r="H55"/>
    </row>
    <row r="56" spans="1:8" s="107" customFormat="1" ht="15" x14ac:dyDescent="0.25">
      <c r="A56" s="157" t="s">
        <v>243</v>
      </c>
      <c r="B56" s="67">
        <v>40926.81</v>
      </c>
      <c r="C56" s="67">
        <v>73707</v>
      </c>
      <c r="D56" s="67">
        <v>73707</v>
      </c>
      <c r="E56" s="67">
        <v>70159.520000000004</v>
      </c>
      <c r="F56" s="256">
        <v>171.43</v>
      </c>
      <c r="G56" s="256">
        <v>95.187051433378116</v>
      </c>
      <c r="H56"/>
    </row>
    <row r="57" spans="1:8" ht="15" x14ac:dyDescent="0.25">
      <c r="A57" s="157" t="s">
        <v>244</v>
      </c>
      <c r="B57" s="67">
        <v>140751.39000000001</v>
      </c>
      <c r="C57" s="67">
        <v>169794</v>
      </c>
      <c r="D57" s="67">
        <v>116794</v>
      </c>
      <c r="E57" s="67">
        <v>111390.92</v>
      </c>
      <c r="F57" s="256">
        <v>79.14</v>
      </c>
      <c r="G57" s="256">
        <v>95.373837697141965</v>
      </c>
      <c r="H57"/>
    </row>
    <row r="58" spans="1:8" ht="15" x14ac:dyDescent="0.25">
      <c r="A58" s="157" t="s">
        <v>206</v>
      </c>
      <c r="B58" s="67">
        <v>426.68</v>
      </c>
      <c r="C58" s="67">
        <v>2455</v>
      </c>
      <c r="D58" s="67">
        <v>2455</v>
      </c>
      <c r="E58" s="67">
        <v>272.85000000000002</v>
      </c>
      <c r="F58" s="256">
        <v>63.95</v>
      </c>
      <c r="G58" s="256">
        <v>11.114052953156824</v>
      </c>
      <c r="H58"/>
    </row>
    <row r="59" spans="1:8" ht="15" x14ac:dyDescent="0.25">
      <c r="A59" s="157" t="s">
        <v>245</v>
      </c>
      <c r="B59" s="67">
        <v>9889.4699999999993</v>
      </c>
      <c r="C59" s="67">
        <v>7963</v>
      </c>
      <c r="D59" s="67">
        <v>7963</v>
      </c>
      <c r="E59" s="67">
        <v>6987.47</v>
      </c>
      <c r="F59" s="256">
        <v>70.66</v>
      </c>
      <c r="G59" s="256">
        <v>87.749215119929687</v>
      </c>
      <c r="H59"/>
    </row>
    <row r="60" spans="1:8" ht="15" x14ac:dyDescent="0.25">
      <c r="A60" s="157" t="s">
        <v>208</v>
      </c>
      <c r="B60" s="67">
        <v>1260.8599999999999</v>
      </c>
      <c r="C60" s="67">
        <v>3651</v>
      </c>
      <c r="D60" s="67">
        <v>3651</v>
      </c>
      <c r="E60" s="67">
        <v>2699</v>
      </c>
      <c r="F60" s="256">
        <v>214.06</v>
      </c>
      <c r="G60" s="256">
        <v>73.924952067926597</v>
      </c>
      <c r="H60"/>
    </row>
    <row r="61" spans="1:8" ht="15" x14ac:dyDescent="0.25">
      <c r="A61" s="108" t="s">
        <v>137</v>
      </c>
      <c r="B61" s="120">
        <v>534681.15999999992</v>
      </c>
      <c r="C61" s="120">
        <v>842423</v>
      </c>
      <c r="D61" s="120">
        <v>744423</v>
      </c>
      <c r="E61" s="120">
        <v>685312.19</v>
      </c>
      <c r="F61" s="271">
        <v>128.16999999999999</v>
      </c>
      <c r="G61" s="271">
        <v>92.059513206872964</v>
      </c>
      <c r="H61"/>
    </row>
    <row r="62" spans="1:8" ht="15" x14ac:dyDescent="0.25">
      <c r="A62" s="157" t="s">
        <v>246</v>
      </c>
      <c r="B62" s="67">
        <v>65952.009999999995</v>
      </c>
      <c r="C62" s="67">
        <v>122906</v>
      </c>
      <c r="D62" s="67">
        <v>113906</v>
      </c>
      <c r="E62" s="67">
        <v>100232.53</v>
      </c>
      <c r="F62" s="256">
        <v>151.97999999999999</v>
      </c>
      <c r="G62" s="256">
        <v>87.995829894825562</v>
      </c>
      <c r="H62"/>
    </row>
    <row r="63" spans="1:8" s="107" customFormat="1" ht="15" x14ac:dyDescent="0.25">
      <c r="A63" s="157" t="s">
        <v>163</v>
      </c>
      <c r="B63" s="67">
        <v>180388.18</v>
      </c>
      <c r="C63" s="67">
        <v>172924</v>
      </c>
      <c r="D63" s="67">
        <v>102924</v>
      </c>
      <c r="E63" s="67">
        <v>95107.53</v>
      </c>
      <c r="F63" s="256">
        <v>52.72</v>
      </c>
      <c r="G63" s="256">
        <v>92.405590532820341</v>
      </c>
      <c r="H63"/>
    </row>
    <row r="64" spans="1:8" ht="15" x14ac:dyDescent="0.25">
      <c r="A64" s="157" t="s">
        <v>211</v>
      </c>
      <c r="B64" s="67">
        <v>8724.65</v>
      </c>
      <c r="C64" s="67">
        <v>7964</v>
      </c>
      <c r="D64" s="67">
        <v>7964</v>
      </c>
      <c r="E64" s="67">
        <v>7294.57</v>
      </c>
      <c r="F64" s="256">
        <v>83.61</v>
      </c>
      <c r="G64" s="256">
        <v>91.594299347061764</v>
      </c>
      <c r="H64"/>
    </row>
    <row r="65" spans="1:8" ht="15" x14ac:dyDescent="0.25">
      <c r="A65" s="157" t="s">
        <v>212</v>
      </c>
      <c r="B65" s="67">
        <v>42911.23</v>
      </c>
      <c r="C65" s="67">
        <v>53089</v>
      </c>
      <c r="D65" s="67">
        <v>53089</v>
      </c>
      <c r="E65" s="67">
        <v>52137.66</v>
      </c>
      <c r="F65" s="256">
        <v>121.5</v>
      </c>
      <c r="G65" s="256">
        <v>98.208028028405138</v>
      </c>
      <c r="H65"/>
    </row>
    <row r="66" spans="1:8" ht="15" x14ac:dyDescent="0.25">
      <c r="A66" s="157" t="s">
        <v>151</v>
      </c>
      <c r="B66" s="67">
        <v>54343.82</v>
      </c>
      <c r="C66" s="67">
        <v>211605</v>
      </c>
      <c r="D66" s="67">
        <v>211605</v>
      </c>
      <c r="E66" s="67">
        <v>200414.01</v>
      </c>
      <c r="F66" s="256">
        <v>368.79</v>
      </c>
      <c r="G66" s="256">
        <v>94.711377330403351</v>
      </c>
      <c r="H66"/>
    </row>
    <row r="67" spans="1:8" ht="15" x14ac:dyDescent="0.25">
      <c r="A67" s="157" t="s">
        <v>214</v>
      </c>
      <c r="B67" s="67">
        <v>3095.1</v>
      </c>
      <c r="C67" s="67">
        <v>26651</v>
      </c>
      <c r="D67" s="67">
        <v>17651</v>
      </c>
      <c r="E67" s="67">
        <v>14871.29</v>
      </c>
      <c r="F67" s="256">
        <v>480.48</v>
      </c>
      <c r="G67" s="256">
        <v>84.251827091949465</v>
      </c>
      <c r="H67"/>
    </row>
    <row r="68" spans="1:8" ht="15" x14ac:dyDescent="0.25">
      <c r="A68" s="157" t="s">
        <v>247</v>
      </c>
      <c r="B68" s="67">
        <v>21409.41</v>
      </c>
      <c r="C68" s="67">
        <v>66289</v>
      </c>
      <c r="D68" s="67">
        <v>56289</v>
      </c>
      <c r="E68" s="67">
        <v>36137.79</v>
      </c>
      <c r="F68" s="256">
        <v>168.79</v>
      </c>
      <c r="G68" s="256">
        <v>64.200447689601887</v>
      </c>
      <c r="H68"/>
    </row>
    <row r="69" spans="1:8" ht="15" x14ac:dyDescent="0.25">
      <c r="A69" s="157" t="s">
        <v>248</v>
      </c>
      <c r="B69" s="67">
        <v>157856.76</v>
      </c>
      <c r="C69" s="67">
        <v>180995</v>
      </c>
      <c r="D69" s="67">
        <v>180995</v>
      </c>
      <c r="E69" s="67">
        <v>179116.81</v>
      </c>
      <c r="F69" s="256">
        <v>113.47</v>
      </c>
      <c r="G69" s="256">
        <v>98.962297301030418</v>
      </c>
      <c r="H69"/>
    </row>
    <row r="70" spans="1:8" ht="15" x14ac:dyDescent="0.25">
      <c r="A70" s="108" t="s">
        <v>184</v>
      </c>
      <c r="B70" s="120">
        <v>44904.180000000008</v>
      </c>
      <c r="C70" s="120">
        <v>109157</v>
      </c>
      <c r="D70" s="120">
        <v>107157</v>
      </c>
      <c r="E70" s="120">
        <v>93901.84</v>
      </c>
      <c r="F70" s="271">
        <v>209.12</v>
      </c>
      <c r="G70" s="271">
        <v>87.630150153513071</v>
      </c>
      <c r="H70"/>
    </row>
    <row r="71" spans="1:8" ht="24.75" x14ac:dyDescent="0.25">
      <c r="A71" s="157" t="s">
        <v>219</v>
      </c>
      <c r="B71" s="67">
        <v>15203.61</v>
      </c>
      <c r="C71" s="67">
        <v>19908</v>
      </c>
      <c r="D71" s="67">
        <v>19908</v>
      </c>
      <c r="E71" s="67">
        <v>19324.080000000002</v>
      </c>
      <c r="F71" s="256">
        <v>127.1</v>
      </c>
      <c r="G71" s="256">
        <v>97.066907775768541</v>
      </c>
      <c r="H71"/>
    </row>
    <row r="72" spans="1:8" s="107" customFormat="1" ht="15" x14ac:dyDescent="0.25">
      <c r="A72" s="157" t="s">
        <v>220</v>
      </c>
      <c r="B72" s="67">
        <v>365.47</v>
      </c>
      <c r="C72" s="67">
        <v>2655</v>
      </c>
      <c r="D72" s="67">
        <v>655</v>
      </c>
      <c r="E72" s="67">
        <v>624.54999999999995</v>
      </c>
      <c r="F72" s="256">
        <v>170.89</v>
      </c>
      <c r="G72" s="256">
        <v>95.351145038167928</v>
      </c>
      <c r="H72"/>
    </row>
    <row r="73" spans="1:8" ht="15" x14ac:dyDescent="0.25">
      <c r="A73" s="157" t="s">
        <v>221</v>
      </c>
      <c r="B73" s="67">
        <v>13893.15</v>
      </c>
      <c r="C73" s="67">
        <v>61600</v>
      </c>
      <c r="D73" s="67">
        <v>61600</v>
      </c>
      <c r="E73" s="67">
        <v>51594.43</v>
      </c>
      <c r="F73" s="256">
        <v>371.37</v>
      </c>
      <c r="G73" s="256">
        <v>83.757191558441562</v>
      </c>
      <c r="H73"/>
    </row>
    <row r="74" spans="1:8" ht="15" x14ac:dyDescent="0.25">
      <c r="A74" s="157" t="s">
        <v>222</v>
      </c>
      <c r="B74" s="67">
        <v>2528.67</v>
      </c>
      <c r="C74" s="67">
        <v>2655</v>
      </c>
      <c r="D74" s="67">
        <v>2655</v>
      </c>
      <c r="E74" s="67">
        <v>2791.73</v>
      </c>
      <c r="F74" s="256">
        <v>110.4</v>
      </c>
      <c r="G74" s="256">
        <v>105.14990583804142</v>
      </c>
      <c r="H74"/>
    </row>
    <row r="75" spans="1:8" ht="15" x14ac:dyDescent="0.25">
      <c r="A75" s="157" t="s">
        <v>249</v>
      </c>
      <c r="B75" s="67">
        <v>8056.59</v>
      </c>
      <c r="C75" s="67">
        <v>12376</v>
      </c>
      <c r="D75" s="67">
        <v>12376</v>
      </c>
      <c r="E75" s="67">
        <v>10419.08</v>
      </c>
      <c r="F75" s="256">
        <v>129.32</v>
      </c>
      <c r="G75" s="256">
        <v>84.187782805429862</v>
      </c>
      <c r="H75"/>
    </row>
    <row r="76" spans="1:8" ht="15" x14ac:dyDescent="0.25">
      <c r="A76" s="157" t="s">
        <v>250</v>
      </c>
      <c r="B76" s="67">
        <v>4856.6899999999996</v>
      </c>
      <c r="C76" s="67">
        <v>9963</v>
      </c>
      <c r="D76" s="67">
        <v>9963</v>
      </c>
      <c r="E76" s="67">
        <v>9147.9699999999993</v>
      </c>
      <c r="F76" s="256">
        <v>188.36</v>
      </c>
      <c r="G76" s="256">
        <v>91.819431898022671</v>
      </c>
      <c r="H76"/>
    </row>
    <row r="77" spans="1:8" ht="15" x14ac:dyDescent="0.25">
      <c r="A77" s="106" t="s">
        <v>172</v>
      </c>
      <c r="B77" s="117">
        <v>3102.4</v>
      </c>
      <c r="C77" s="117">
        <v>10618</v>
      </c>
      <c r="D77" s="117">
        <v>10618</v>
      </c>
      <c r="E77" s="117">
        <v>2389.0100000000002</v>
      </c>
      <c r="F77" s="270">
        <v>77.010000000000005</v>
      </c>
      <c r="G77" s="270">
        <v>22.499623281220572</v>
      </c>
      <c r="H77"/>
    </row>
    <row r="78" spans="1:8" ht="15" x14ac:dyDescent="0.25">
      <c r="A78" s="108" t="s">
        <v>187</v>
      </c>
      <c r="B78" s="120">
        <v>3102.4</v>
      </c>
      <c r="C78" s="120">
        <v>10618</v>
      </c>
      <c r="D78" s="120">
        <v>10618</v>
      </c>
      <c r="E78" s="120">
        <v>2389.0100000000002</v>
      </c>
      <c r="F78" s="271">
        <v>77.010000000000005</v>
      </c>
      <c r="G78" s="271">
        <v>22.499623281220572</v>
      </c>
      <c r="H78"/>
    </row>
    <row r="79" spans="1:8" ht="15" x14ac:dyDescent="0.25">
      <c r="A79" s="157" t="s">
        <v>228</v>
      </c>
      <c r="B79" s="67">
        <v>3102.4</v>
      </c>
      <c r="C79" s="67">
        <v>10618</v>
      </c>
      <c r="D79" s="67">
        <v>10618</v>
      </c>
      <c r="E79" s="67">
        <v>2389.0100000000002</v>
      </c>
      <c r="F79" s="256">
        <v>77.010000000000005</v>
      </c>
      <c r="G79" s="256">
        <v>22.499623281220572</v>
      </c>
      <c r="H79"/>
    </row>
    <row r="80" spans="1:8" s="107" customFormat="1" ht="15" x14ac:dyDescent="0.25">
      <c r="A80" s="106" t="s">
        <v>174</v>
      </c>
      <c r="B80" s="117">
        <v>35723.69</v>
      </c>
      <c r="C80" s="117">
        <v>52923</v>
      </c>
      <c r="D80" s="117">
        <v>52923</v>
      </c>
      <c r="E80" s="117">
        <v>51217.68</v>
      </c>
      <c r="F80" s="270">
        <v>143.37</v>
      </c>
      <c r="G80" s="270">
        <v>96.7777336885664</v>
      </c>
      <c r="H80"/>
    </row>
    <row r="81" spans="1:8" ht="15" x14ac:dyDescent="0.25">
      <c r="A81" s="108" t="s">
        <v>189</v>
      </c>
      <c r="B81" s="120">
        <v>35723.69</v>
      </c>
      <c r="C81" s="120">
        <v>52923</v>
      </c>
      <c r="D81" s="120">
        <v>52923</v>
      </c>
      <c r="E81" s="120">
        <v>51217.68</v>
      </c>
      <c r="F81" s="271">
        <v>143.37</v>
      </c>
      <c r="G81" s="271">
        <v>96.7777336885664</v>
      </c>
      <c r="H81"/>
    </row>
    <row r="82" spans="1:8" ht="15" x14ac:dyDescent="0.25">
      <c r="A82" s="157" t="s">
        <v>251</v>
      </c>
      <c r="B82" s="67">
        <v>22983.22</v>
      </c>
      <c r="C82" s="67">
        <v>24542</v>
      </c>
      <c r="D82" s="67">
        <v>24542</v>
      </c>
      <c r="E82" s="67">
        <v>18420.91</v>
      </c>
      <c r="F82" s="256">
        <v>80.150000000000006</v>
      </c>
      <c r="G82" s="256">
        <v>75.058715671094447</v>
      </c>
      <c r="H82"/>
    </row>
    <row r="83" spans="1:8" ht="15" x14ac:dyDescent="0.25">
      <c r="A83" s="157" t="s">
        <v>256</v>
      </c>
      <c r="B83" s="67">
        <v>4147.8</v>
      </c>
      <c r="C83" s="67">
        <v>6636</v>
      </c>
      <c r="D83" s="67">
        <v>6636</v>
      </c>
      <c r="E83" s="67">
        <v>6311.5</v>
      </c>
      <c r="F83" s="256">
        <v>152.16999999999999</v>
      </c>
      <c r="G83" s="256">
        <v>95.11000602772755</v>
      </c>
      <c r="H83"/>
    </row>
    <row r="84" spans="1:8" s="107" customFormat="1" ht="15" x14ac:dyDescent="0.25">
      <c r="A84" s="157" t="s">
        <v>232</v>
      </c>
      <c r="B84" s="67">
        <v>8592.67</v>
      </c>
      <c r="C84" s="67">
        <v>21745</v>
      </c>
      <c r="D84" s="67">
        <v>21745</v>
      </c>
      <c r="E84" s="67">
        <v>26485.27</v>
      </c>
      <c r="F84" s="256">
        <v>308.23</v>
      </c>
      <c r="G84" s="256">
        <v>121.79935617383306</v>
      </c>
      <c r="H84"/>
    </row>
    <row r="85" spans="1:8" ht="15" x14ac:dyDescent="0.25">
      <c r="A85" s="106" t="s">
        <v>175</v>
      </c>
      <c r="B85" s="117">
        <v>1102224.3400000001</v>
      </c>
      <c r="C85" s="117">
        <v>3586475</v>
      </c>
      <c r="D85" s="117">
        <v>720653</v>
      </c>
      <c r="E85" s="117">
        <v>719213.27</v>
      </c>
      <c r="F85" s="270">
        <v>65.25</v>
      </c>
      <c r="G85" s="270">
        <v>99.800218690548718</v>
      </c>
      <c r="H85"/>
    </row>
    <row r="86" spans="1:8" ht="15" x14ac:dyDescent="0.25">
      <c r="A86" s="108" t="s">
        <v>191</v>
      </c>
      <c r="B86" s="120">
        <v>1102224.3400000001</v>
      </c>
      <c r="C86" s="120">
        <v>3586475</v>
      </c>
      <c r="D86" s="120">
        <v>720653</v>
      </c>
      <c r="E86" s="120">
        <v>719213.27</v>
      </c>
      <c r="F86" s="271">
        <v>65.25</v>
      </c>
      <c r="G86" s="271">
        <v>99.800218690548718</v>
      </c>
      <c r="H86"/>
    </row>
    <row r="87" spans="1:8" s="107" customFormat="1" ht="15" x14ac:dyDescent="0.25">
      <c r="A87" s="157" t="s">
        <v>234</v>
      </c>
      <c r="B87" s="67">
        <v>1102224.3400000001</v>
      </c>
      <c r="C87" s="67">
        <v>3586475</v>
      </c>
      <c r="D87" s="67">
        <v>720653</v>
      </c>
      <c r="E87" s="67">
        <v>719213.27</v>
      </c>
      <c r="F87" s="256">
        <v>65.25</v>
      </c>
      <c r="G87" s="256">
        <v>99.800218690548718</v>
      </c>
      <c r="H87"/>
    </row>
    <row r="88" spans="1:8" ht="15" x14ac:dyDescent="0.25">
      <c r="A88" s="354" t="s">
        <v>149</v>
      </c>
      <c r="B88" s="353">
        <v>168046.03999999998</v>
      </c>
      <c r="C88" s="353">
        <v>327889</v>
      </c>
      <c r="D88" s="353">
        <v>312889</v>
      </c>
      <c r="E88" s="353">
        <v>292068.94</v>
      </c>
      <c r="F88" s="272">
        <v>173.8</v>
      </c>
      <c r="G88" s="272">
        <v>93.345863868656295</v>
      </c>
      <c r="H88"/>
    </row>
    <row r="89" spans="1:8" ht="15" x14ac:dyDescent="0.25">
      <c r="A89" s="106" t="s">
        <v>136</v>
      </c>
      <c r="B89" s="117">
        <v>139619.87</v>
      </c>
      <c r="C89" s="117">
        <v>319622</v>
      </c>
      <c r="D89" s="117">
        <v>309622</v>
      </c>
      <c r="E89" s="117">
        <v>290086.44</v>
      </c>
      <c r="F89" s="270">
        <v>207.77</v>
      </c>
      <c r="G89" s="270">
        <v>93.690512948046319</v>
      </c>
      <c r="H89"/>
    </row>
    <row r="90" spans="1:8" ht="15" x14ac:dyDescent="0.25">
      <c r="A90" s="108" t="s">
        <v>137</v>
      </c>
      <c r="B90" s="120">
        <v>139619.87</v>
      </c>
      <c r="C90" s="120">
        <v>319622</v>
      </c>
      <c r="D90" s="120">
        <v>309622</v>
      </c>
      <c r="E90" s="120">
        <v>290086.44</v>
      </c>
      <c r="F90" s="271">
        <v>207.77</v>
      </c>
      <c r="G90" s="271">
        <v>93.690512948046319</v>
      </c>
      <c r="H90"/>
    </row>
    <row r="91" spans="1:8" ht="15" x14ac:dyDescent="0.25">
      <c r="A91" s="157" t="s">
        <v>163</v>
      </c>
      <c r="B91" s="67">
        <v>2061.86</v>
      </c>
      <c r="C91" s="67">
        <v>3982</v>
      </c>
      <c r="D91" s="67">
        <v>3982</v>
      </c>
      <c r="E91" s="67">
        <v>1831.31</v>
      </c>
      <c r="F91" s="256">
        <v>88.82</v>
      </c>
      <c r="G91" s="256">
        <v>45.989703666499246</v>
      </c>
      <c r="H91"/>
    </row>
    <row r="92" spans="1:8" s="107" customFormat="1" ht="15" x14ac:dyDescent="0.25">
      <c r="A92" s="157" t="s">
        <v>151</v>
      </c>
      <c r="B92" s="67">
        <v>58090.62</v>
      </c>
      <c r="C92" s="67">
        <v>78306</v>
      </c>
      <c r="D92" s="67">
        <v>68306</v>
      </c>
      <c r="E92" s="67">
        <v>64556.56</v>
      </c>
      <c r="F92" s="256">
        <v>111.13</v>
      </c>
      <c r="G92" s="256">
        <v>94.510818961731033</v>
      </c>
      <c r="H92"/>
    </row>
    <row r="93" spans="1:8" ht="15" x14ac:dyDescent="0.25">
      <c r="A93" s="157" t="s">
        <v>164</v>
      </c>
      <c r="B93" s="67">
        <v>79467.39</v>
      </c>
      <c r="C93" s="67">
        <v>237334</v>
      </c>
      <c r="D93" s="67">
        <v>237334</v>
      </c>
      <c r="E93" s="67">
        <v>223698.57</v>
      </c>
      <c r="F93" s="256">
        <v>281.5</v>
      </c>
      <c r="G93" s="256">
        <v>94.254750688902561</v>
      </c>
      <c r="H93"/>
    </row>
    <row r="94" spans="1:8" ht="15" x14ac:dyDescent="0.25">
      <c r="A94" s="106" t="s">
        <v>173</v>
      </c>
      <c r="B94" s="117">
        <v>5474.82</v>
      </c>
      <c r="C94" s="117">
        <v>550</v>
      </c>
      <c r="D94" s="117">
        <v>550</v>
      </c>
      <c r="E94" s="117">
        <v>550</v>
      </c>
      <c r="F94" s="270">
        <v>10.050000000000001</v>
      </c>
      <c r="G94" s="270">
        <v>100</v>
      </c>
      <c r="H94"/>
    </row>
    <row r="95" spans="1:8" ht="15" x14ac:dyDescent="0.25">
      <c r="A95" s="108" t="s">
        <v>188</v>
      </c>
      <c r="B95" s="120">
        <v>5474.82</v>
      </c>
      <c r="C95" s="120">
        <v>550</v>
      </c>
      <c r="D95" s="120">
        <v>550</v>
      </c>
      <c r="E95" s="120">
        <v>550</v>
      </c>
      <c r="F95" s="271">
        <v>10.050000000000001</v>
      </c>
      <c r="G95" s="271">
        <v>100</v>
      </c>
      <c r="H95"/>
    </row>
    <row r="96" spans="1:8" s="107" customFormat="1" ht="15" x14ac:dyDescent="0.25">
      <c r="A96" s="157" t="s">
        <v>263</v>
      </c>
      <c r="B96" s="67">
        <v>5474.82</v>
      </c>
      <c r="C96" s="67">
        <v>550</v>
      </c>
      <c r="D96" s="67">
        <v>550</v>
      </c>
      <c r="E96" s="67">
        <v>550</v>
      </c>
      <c r="F96" s="256">
        <v>10.050000000000001</v>
      </c>
      <c r="G96" s="256">
        <v>100</v>
      </c>
      <c r="H96"/>
    </row>
    <row r="97" spans="1:8" ht="15" x14ac:dyDescent="0.25">
      <c r="A97" s="106" t="s">
        <v>174</v>
      </c>
      <c r="B97" s="117">
        <v>22951.35</v>
      </c>
      <c r="C97" s="117">
        <v>7717</v>
      </c>
      <c r="D97" s="117">
        <v>2717</v>
      </c>
      <c r="E97" s="117">
        <v>1432.5</v>
      </c>
      <c r="F97" s="270">
        <v>6.24</v>
      </c>
      <c r="G97" s="270">
        <v>52.723592197276403</v>
      </c>
      <c r="H97"/>
    </row>
    <row r="98" spans="1:8" ht="15" x14ac:dyDescent="0.25">
      <c r="A98" s="108" t="s">
        <v>189</v>
      </c>
      <c r="B98" s="120">
        <v>22951.35</v>
      </c>
      <c r="C98" s="120">
        <v>7717</v>
      </c>
      <c r="D98" s="120">
        <v>2717</v>
      </c>
      <c r="E98" s="120">
        <v>1432.5</v>
      </c>
      <c r="F98" s="271">
        <v>6.24</v>
      </c>
      <c r="G98" s="271">
        <v>52.723592197276403</v>
      </c>
      <c r="H98"/>
    </row>
    <row r="99" spans="1:8" ht="15" x14ac:dyDescent="0.25">
      <c r="A99" s="157" t="s">
        <v>251</v>
      </c>
      <c r="B99" s="67">
        <v>22951.35</v>
      </c>
      <c r="C99" s="67">
        <v>7717</v>
      </c>
      <c r="D99" s="67">
        <v>2717</v>
      </c>
      <c r="E99" s="67">
        <v>1432.5</v>
      </c>
      <c r="F99" s="256">
        <v>6.24</v>
      </c>
      <c r="G99" s="256">
        <v>52.723592197276403</v>
      </c>
      <c r="H99"/>
    </row>
    <row r="100" spans="1:8" ht="15" x14ac:dyDescent="0.25">
      <c r="A100" s="354" t="s">
        <v>253</v>
      </c>
      <c r="B100" s="353">
        <v>78040.800000000003</v>
      </c>
      <c r="C100" s="353">
        <v>184019</v>
      </c>
      <c r="D100" s="353">
        <v>184019</v>
      </c>
      <c r="E100" s="353">
        <v>162176.5</v>
      </c>
      <c r="F100" s="272">
        <v>207.81</v>
      </c>
      <c r="G100" s="272">
        <v>88.130301762318027</v>
      </c>
      <c r="H100"/>
    </row>
    <row r="101" spans="1:8" s="107" customFormat="1" ht="15" x14ac:dyDescent="0.25">
      <c r="A101" s="106" t="s">
        <v>136</v>
      </c>
      <c r="B101" s="117">
        <v>47531.22</v>
      </c>
      <c r="C101" s="117">
        <v>53296</v>
      </c>
      <c r="D101" s="117">
        <v>53296</v>
      </c>
      <c r="E101" s="117">
        <v>47026.35</v>
      </c>
      <c r="F101" s="270">
        <v>98.94</v>
      </c>
      <c r="G101" s="270">
        <v>88.23617157009906</v>
      </c>
      <c r="H101"/>
    </row>
    <row r="102" spans="1:8" ht="15" x14ac:dyDescent="0.25">
      <c r="A102" s="108" t="s">
        <v>182</v>
      </c>
      <c r="B102" s="120">
        <v>25956.52</v>
      </c>
      <c r="C102" s="120">
        <v>30070</v>
      </c>
      <c r="D102" s="120">
        <v>30070</v>
      </c>
      <c r="E102" s="120">
        <v>24584.48</v>
      </c>
      <c r="F102" s="271">
        <v>94.71</v>
      </c>
      <c r="G102" s="271">
        <v>81.757499168606586</v>
      </c>
      <c r="H102"/>
    </row>
    <row r="103" spans="1:8" ht="15" x14ac:dyDescent="0.25">
      <c r="A103" s="157" t="s">
        <v>244</v>
      </c>
      <c r="B103" s="67">
        <v>20498.900000000001</v>
      </c>
      <c r="C103" s="67">
        <v>23226</v>
      </c>
      <c r="D103" s="67">
        <v>23226</v>
      </c>
      <c r="E103" s="67">
        <v>21086.28</v>
      </c>
      <c r="F103" s="256">
        <v>102.87</v>
      </c>
      <c r="G103" s="256">
        <v>90.787393438388008</v>
      </c>
      <c r="H103"/>
    </row>
    <row r="104" spans="1:8" s="107" customFormat="1" ht="15" x14ac:dyDescent="0.25">
      <c r="A104" s="157" t="s">
        <v>206</v>
      </c>
      <c r="B104" s="67"/>
      <c r="C104" s="67">
        <v>199</v>
      </c>
      <c r="D104" s="67">
        <v>199</v>
      </c>
      <c r="E104" s="67">
        <v>46.9</v>
      </c>
      <c r="F104" s="256"/>
      <c r="G104" s="256">
        <v>23.567839195979897</v>
      </c>
      <c r="H104"/>
    </row>
    <row r="105" spans="1:8" ht="15" x14ac:dyDescent="0.25">
      <c r="A105" s="157" t="s">
        <v>245</v>
      </c>
      <c r="B105" s="67">
        <v>5457.62</v>
      </c>
      <c r="C105" s="67">
        <v>6645</v>
      </c>
      <c r="D105" s="67">
        <v>6645</v>
      </c>
      <c r="E105" s="67">
        <v>3451.3</v>
      </c>
      <c r="F105" s="256">
        <v>63.24</v>
      </c>
      <c r="G105" s="256">
        <v>51.938299473288183</v>
      </c>
      <c r="H105"/>
    </row>
    <row r="106" spans="1:8" ht="15" x14ac:dyDescent="0.25">
      <c r="A106" s="108" t="s">
        <v>137</v>
      </c>
      <c r="B106" s="120">
        <v>13890.19</v>
      </c>
      <c r="C106" s="120">
        <v>15263</v>
      </c>
      <c r="D106" s="120">
        <v>15263</v>
      </c>
      <c r="E106" s="120">
        <v>13412.15</v>
      </c>
      <c r="F106" s="271">
        <v>96.56</v>
      </c>
      <c r="G106" s="271">
        <v>87.873615933957936</v>
      </c>
      <c r="H106"/>
    </row>
    <row r="107" spans="1:8" ht="15" x14ac:dyDescent="0.25">
      <c r="A107" s="157" t="s">
        <v>163</v>
      </c>
      <c r="B107" s="67">
        <v>10780.44</v>
      </c>
      <c r="C107" s="67">
        <v>10618</v>
      </c>
      <c r="D107" s="67">
        <v>10618</v>
      </c>
      <c r="E107" s="67">
        <v>9659.8799999999992</v>
      </c>
      <c r="F107" s="256">
        <v>89.61</v>
      </c>
      <c r="G107" s="256">
        <v>90.976455076285546</v>
      </c>
      <c r="H107"/>
    </row>
    <row r="108" spans="1:8" s="107" customFormat="1" ht="15" x14ac:dyDescent="0.25">
      <c r="A108" s="157" t="s">
        <v>248</v>
      </c>
      <c r="B108" s="67">
        <v>3109.75</v>
      </c>
      <c r="C108" s="67">
        <v>4645</v>
      </c>
      <c r="D108" s="67">
        <v>4645</v>
      </c>
      <c r="E108" s="67">
        <v>3752.27</v>
      </c>
      <c r="F108" s="256">
        <v>120.66</v>
      </c>
      <c r="G108" s="256">
        <v>80.780839612486545</v>
      </c>
      <c r="H108"/>
    </row>
    <row r="109" spans="1:8" ht="15" x14ac:dyDescent="0.25">
      <c r="A109" s="108" t="s">
        <v>184</v>
      </c>
      <c r="B109" s="120">
        <v>7684.51</v>
      </c>
      <c r="C109" s="120">
        <v>7963</v>
      </c>
      <c r="D109" s="120">
        <v>7963</v>
      </c>
      <c r="E109" s="120">
        <v>9029.7199999999993</v>
      </c>
      <c r="F109" s="271">
        <v>117.51</v>
      </c>
      <c r="G109" s="271">
        <v>113.39595629787769</v>
      </c>
      <c r="H109"/>
    </row>
    <row r="110" spans="1:8" ht="15" x14ac:dyDescent="0.25">
      <c r="A110" s="157" t="s">
        <v>220</v>
      </c>
      <c r="B110" s="67">
        <v>7684.51</v>
      </c>
      <c r="C110" s="67">
        <v>7963</v>
      </c>
      <c r="D110" s="67">
        <v>7963</v>
      </c>
      <c r="E110" s="67">
        <v>9029.7199999999993</v>
      </c>
      <c r="F110" s="256">
        <v>117.51</v>
      </c>
      <c r="G110" s="256">
        <v>113.39595629787769</v>
      </c>
      <c r="H110"/>
    </row>
    <row r="111" spans="1:8" ht="15" x14ac:dyDescent="0.25">
      <c r="A111" s="106" t="s">
        <v>171</v>
      </c>
      <c r="B111" s="117">
        <v>591.05999999999995</v>
      </c>
      <c r="C111" s="117">
        <v>14412</v>
      </c>
      <c r="D111" s="117">
        <v>14412</v>
      </c>
      <c r="E111" s="117">
        <v>10820.16</v>
      </c>
      <c r="F111" s="270">
        <v>1830.64</v>
      </c>
      <c r="G111" s="270">
        <v>75.077435470441301</v>
      </c>
      <c r="H111"/>
    </row>
    <row r="112" spans="1:8" s="107" customFormat="1" ht="15" x14ac:dyDescent="0.25">
      <c r="A112" s="108" t="s">
        <v>185</v>
      </c>
      <c r="B112" s="120">
        <v>591.05999999999995</v>
      </c>
      <c r="C112" s="120">
        <v>14412</v>
      </c>
      <c r="D112" s="120">
        <v>14412</v>
      </c>
      <c r="E112" s="120">
        <v>10820.16</v>
      </c>
      <c r="F112" s="271">
        <v>1830.64</v>
      </c>
      <c r="G112" s="271">
        <v>75.077435470441301</v>
      </c>
      <c r="H112"/>
    </row>
    <row r="113" spans="1:8" ht="24.75" x14ac:dyDescent="0.25">
      <c r="A113" s="157" t="s">
        <v>254</v>
      </c>
      <c r="B113" s="67">
        <v>591.05999999999995</v>
      </c>
      <c r="C113" s="67">
        <v>14412</v>
      </c>
      <c r="D113" s="67">
        <v>14412</v>
      </c>
      <c r="E113" s="67">
        <v>10820.16</v>
      </c>
      <c r="F113" s="256">
        <v>1830.64</v>
      </c>
      <c r="G113" s="256">
        <v>75.077435470441301</v>
      </c>
      <c r="H113"/>
    </row>
    <row r="114" spans="1:8" ht="15" x14ac:dyDescent="0.25">
      <c r="A114" s="106" t="s">
        <v>174</v>
      </c>
      <c r="B114" s="117">
        <v>29918.52</v>
      </c>
      <c r="C114" s="117">
        <v>116311</v>
      </c>
      <c r="D114" s="117">
        <v>116311</v>
      </c>
      <c r="E114" s="117">
        <v>104329.99</v>
      </c>
      <c r="F114" s="270">
        <v>348.71</v>
      </c>
      <c r="G114" s="270">
        <v>89.699160010661075</v>
      </c>
      <c r="H114"/>
    </row>
    <row r="115" spans="1:8" s="107" customFormat="1" ht="15" x14ac:dyDescent="0.25">
      <c r="A115" s="108" t="s">
        <v>190</v>
      </c>
      <c r="B115" s="120">
        <v>29918.52</v>
      </c>
      <c r="C115" s="120">
        <v>116311</v>
      </c>
      <c r="D115" s="120">
        <v>116311</v>
      </c>
      <c r="E115" s="120">
        <v>104329.99</v>
      </c>
      <c r="F115" s="271">
        <v>348.71</v>
      </c>
      <c r="G115" s="271">
        <v>89.699160010661075</v>
      </c>
      <c r="H115"/>
    </row>
    <row r="116" spans="1:8" ht="15" x14ac:dyDescent="0.25">
      <c r="A116" s="157" t="s">
        <v>255</v>
      </c>
      <c r="B116" s="67">
        <v>29918.52</v>
      </c>
      <c r="C116" s="67">
        <v>116311</v>
      </c>
      <c r="D116" s="67">
        <v>116311</v>
      </c>
      <c r="E116" s="67">
        <v>104329.99</v>
      </c>
      <c r="F116" s="256">
        <v>348.71</v>
      </c>
      <c r="G116" s="256">
        <v>89.699160010661075</v>
      </c>
      <c r="H116"/>
    </row>
    <row r="117" spans="1:8" ht="24.75" x14ac:dyDescent="0.25">
      <c r="A117" s="354" t="s">
        <v>290</v>
      </c>
      <c r="B117" s="353">
        <v>695697.17999999993</v>
      </c>
      <c r="C117" s="353"/>
      <c r="D117" s="353"/>
      <c r="E117" s="353"/>
      <c r="F117" s="272"/>
      <c r="G117" s="272"/>
      <c r="H117"/>
    </row>
    <row r="118" spans="1:8" s="107" customFormat="1" ht="15" x14ac:dyDescent="0.25">
      <c r="A118" s="106" t="s">
        <v>170</v>
      </c>
      <c r="B118" s="117">
        <v>25917.030000000002</v>
      </c>
      <c r="C118" s="117"/>
      <c r="D118" s="117"/>
      <c r="E118" s="117"/>
      <c r="F118" s="270"/>
      <c r="G118" s="270"/>
      <c r="H118"/>
    </row>
    <row r="119" spans="1:8" ht="15" x14ac:dyDescent="0.25">
      <c r="A119" s="108" t="s">
        <v>178</v>
      </c>
      <c r="B119" s="120">
        <v>21695.63</v>
      </c>
      <c r="C119" s="120"/>
      <c r="D119" s="120"/>
      <c r="E119" s="120"/>
      <c r="F119" s="271"/>
      <c r="G119" s="271"/>
      <c r="H119"/>
    </row>
    <row r="120" spans="1:8" ht="15" x14ac:dyDescent="0.25">
      <c r="A120" s="157" t="s">
        <v>195</v>
      </c>
      <c r="B120" s="67">
        <v>21695.63</v>
      </c>
      <c r="C120" s="67"/>
      <c r="D120" s="67"/>
      <c r="E120" s="67"/>
      <c r="F120" s="256"/>
      <c r="G120" s="256"/>
      <c r="H120"/>
    </row>
    <row r="121" spans="1:8" s="107" customFormat="1" ht="15" x14ac:dyDescent="0.25">
      <c r="A121" s="108" t="s">
        <v>179</v>
      </c>
      <c r="B121" s="120">
        <v>641.61</v>
      </c>
      <c r="C121" s="120"/>
      <c r="D121" s="120"/>
      <c r="E121" s="120"/>
      <c r="F121" s="271"/>
      <c r="G121" s="271"/>
      <c r="H121"/>
    </row>
    <row r="122" spans="1:8" ht="15" x14ac:dyDescent="0.25">
      <c r="A122" s="157" t="s">
        <v>197</v>
      </c>
      <c r="B122" s="67">
        <v>641.61</v>
      </c>
      <c r="C122" s="67"/>
      <c r="D122" s="67"/>
      <c r="E122" s="67"/>
      <c r="F122" s="256"/>
      <c r="G122" s="256"/>
      <c r="H122"/>
    </row>
    <row r="123" spans="1:8" ht="15" x14ac:dyDescent="0.25">
      <c r="A123" s="108" t="s">
        <v>180</v>
      </c>
      <c r="B123" s="120">
        <v>3579.79</v>
      </c>
      <c r="C123" s="120"/>
      <c r="D123" s="120"/>
      <c r="E123" s="120"/>
      <c r="F123" s="271"/>
      <c r="G123" s="271"/>
      <c r="H123"/>
    </row>
    <row r="124" spans="1:8" ht="15" x14ac:dyDescent="0.25">
      <c r="A124" s="157" t="s">
        <v>198</v>
      </c>
      <c r="B124" s="67">
        <v>3579.79</v>
      </c>
      <c r="C124" s="67"/>
      <c r="D124" s="67"/>
      <c r="E124" s="67"/>
      <c r="F124" s="256"/>
      <c r="G124" s="256"/>
      <c r="H124"/>
    </row>
    <row r="125" spans="1:8" s="107" customFormat="1" ht="15" x14ac:dyDescent="0.25">
      <c r="A125" s="106" t="s">
        <v>136</v>
      </c>
      <c r="B125" s="117">
        <v>669780.14999999991</v>
      </c>
      <c r="C125" s="117"/>
      <c r="D125" s="117"/>
      <c r="E125" s="117"/>
      <c r="F125" s="270"/>
      <c r="G125" s="270"/>
      <c r="H125"/>
    </row>
    <row r="126" spans="1:8" ht="15" x14ac:dyDescent="0.25">
      <c r="A126" s="108" t="s">
        <v>181</v>
      </c>
      <c r="B126" s="120">
        <v>106893.38</v>
      </c>
      <c r="C126" s="120"/>
      <c r="D126" s="120"/>
      <c r="E126" s="120"/>
      <c r="F126" s="271"/>
      <c r="G126" s="271"/>
      <c r="H126"/>
    </row>
    <row r="127" spans="1:8" s="107" customFormat="1" ht="15" x14ac:dyDescent="0.25">
      <c r="A127" s="157" t="s">
        <v>241</v>
      </c>
      <c r="B127" s="67">
        <v>106893.38</v>
      </c>
      <c r="C127" s="67"/>
      <c r="D127" s="67"/>
      <c r="E127" s="67"/>
      <c r="F127" s="256"/>
      <c r="G127" s="256"/>
      <c r="H127"/>
    </row>
    <row r="128" spans="1:8" ht="15" x14ac:dyDescent="0.25">
      <c r="A128" s="108" t="s">
        <v>182</v>
      </c>
      <c r="B128" s="120">
        <v>2610.4499999999998</v>
      </c>
      <c r="C128" s="120"/>
      <c r="D128" s="120"/>
      <c r="E128" s="120"/>
      <c r="F128" s="271"/>
      <c r="G128" s="271"/>
      <c r="H128"/>
    </row>
    <row r="129" spans="1:8" s="107" customFormat="1" ht="15" x14ac:dyDescent="0.25">
      <c r="A129" s="157" t="s">
        <v>243</v>
      </c>
      <c r="B129" s="67">
        <v>2610.4499999999998</v>
      </c>
      <c r="C129" s="67"/>
      <c r="D129" s="67"/>
      <c r="E129" s="67"/>
      <c r="F129" s="256"/>
      <c r="G129" s="256"/>
      <c r="H129"/>
    </row>
    <row r="130" spans="1:8" ht="15" x14ac:dyDescent="0.25">
      <c r="A130" s="108" t="s">
        <v>137</v>
      </c>
      <c r="B130" s="120">
        <v>443517.04</v>
      </c>
      <c r="C130" s="120"/>
      <c r="D130" s="120"/>
      <c r="E130" s="120"/>
      <c r="F130" s="271"/>
      <c r="G130" s="271"/>
      <c r="H130"/>
    </row>
    <row r="131" spans="1:8" ht="15" x14ac:dyDescent="0.25">
      <c r="A131" s="157" t="s">
        <v>246</v>
      </c>
      <c r="B131" s="67">
        <v>550.79999999999995</v>
      </c>
      <c r="C131" s="67"/>
      <c r="D131" s="67"/>
      <c r="E131" s="67"/>
      <c r="F131" s="256"/>
      <c r="G131" s="256"/>
      <c r="H131"/>
    </row>
    <row r="132" spans="1:8" s="107" customFormat="1" ht="15" x14ac:dyDescent="0.25">
      <c r="A132" s="157" t="s">
        <v>211</v>
      </c>
      <c r="B132" s="67">
        <v>12463.91</v>
      </c>
      <c r="C132" s="67"/>
      <c r="D132" s="67"/>
      <c r="E132" s="67"/>
      <c r="F132" s="256"/>
      <c r="G132" s="256"/>
      <c r="H132"/>
    </row>
    <row r="133" spans="1:8" ht="15" x14ac:dyDescent="0.25">
      <c r="A133" s="157" t="s">
        <v>151</v>
      </c>
      <c r="B133" s="67">
        <v>4263.79</v>
      </c>
      <c r="C133" s="67"/>
      <c r="D133" s="67"/>
      <c r="E133" s="67"/>
      <c r="F133" s="256"/>
      <c r="G133" s="256"/>
      <c r="H133"/>
    </row>
    <row r="134" spans="1:8" s="107" customFormat="1" ht="15" x14ac:dyDescent="0.25">
      <c r="A134" s="157" t="s">
        <v>247</v>
      </c>
      <c r="B134" s="67">
        <v>426238.54</v>
      </c>
      <c r="C134" s="67"/>
      <c r="D134" s="67"/>
      <c r="E134" s="67"/>
      <c r="F134" s="256"/>
      <c r="G134" s="256"/>
      <c r="H134"/>
    </row>
    <row r="135" spans="1:8" ht="15" x14ac:dyDescent="0.25">
      <c r="A135" s="108" t="s">
        <v>183</v>
      </c>
      <c r="B135" s="120">
        <v>105650.1</v>
      </c>
      <c r="C135" s="120"/>
      <c r="D135" s="120"/>
      <c r="E135" s="120"/>
      <c r="F135" s="271"/>
      <c r="G135" s="271"/>
      <c r="H135"/>
    </row>
    <row r="136" spans="1:8" s="107" customFormat="1" ht="15" x14ac:dyDescent="0.25">
      <c r="A136" s="157" t="s">
        <v>218</v>
      </c>
      <c r="B136" s="67">
        <v>105650.1</v>
      </c>
      <c r="C136" s="67"/>
      <c r="D136" s="67"/>
      <c r="E136" s="67"/>
      <c r="F136" s="256"/>
      <c r="G136" s="256"/>
      <c r="H136"/>
    </row>
    <row r="137" spans="1:8" ht="15" x14ac:dyDescent="0.25">
      <c r="A137" s="108" t="s">
        <v>184</v>
      </c>
      <c r="B137" s="120">
        <v>11109.18</v>
      </c>
      <c r="C137" s="120"/>
      <c r="D137" s="120"/>
      <c r="E137" s="120"/>
      <c r="F137" s="271"/>
      <c r="G137" s="271"/>
      <c r="H137"/>
    </row>
    <row r="138" spans="1:8" ht="15" x14ac:dyDescent="0.25">
      <c r="A138" s="157" t="s">
        <v>221</v>
      </c>
      <c r="B138" s="67">
        <v>8049.11</v>
      </c>
      <c r="C138" s="67"/>
      <c r="D138" s="67"/>
      <c r="E138" s="67"/>
      <c r="F138" s="256"/>
      <c r="G138" s="256"/>
      <c r="H138"/>
    </row>
    <row r="139" spans="1:8" ht="15" x14ac:dyDescent="0.25">
      <c r="A139" s="157" t="s">
        <v>250</v>
      </c>
      <c r="B139" s="67">
        <v>3060.07</v>
      </c>
      <c r="C139" s="67"/>
      <c r="D139" s="67"/>
      <c r="E139" s="67"/>
      <c r="F139" s="256"/>
      <c r="G139" s="256"/>
      <c r="H139"/>
    </row>
    <row r="140" spans="1:8" ht="15" x14ac:dyDescent="0.25">
      <c r="A140" s="69" t="s">
        <v>264</v>
      </c>
      <c r="B140" s="67">
        <v>11042707.229999999</v>
      </c>
      <c r="C140" s="67">
        <v>14406098</v>
      </c>
      <c r="D140" s="67">
        <v>11244276</v>
      </c>
      <c r="E140" s="67">
        <v>11062318.020000003</v>
      </c>
      <c r="F140" s="256">
        <v>100.18</v>
      </c>
      <c r="G140" s="256">
        <v>98.381772379119852</v>
      </c>
      <c r="H140"/>
    </row>
    <row r="141" spans="1:8" s="107" customFormat="1" ht="15" x14ac:dyDescent="0.25">
      <c r="A141"/>
      <c r="B141"/>
      <c r="C141"/>
      <c r="D141"/>
      <c r="E141"/>
      <c r="F141" s="255"/>
      <c r="G141" s="255"/>
      <c r="H141"/>
    </row>
    <row r="142" spans="1:8" ht="15" x14ac:dyDescent="0.25">
      <c r="A142"/>
      <c r="B142"/>
      <c r="C142"/>
      <c r="D142"/>
      <c r="E142"/>
      <c r="F142" s="255"/>
      <c r="G142" s="255"/>
      <c r="H142"/>
    </row>
    <row r="143" spans="1:8" s="107" customFormat="1" ht="15" x14ac:dyDescent="0.25">
      <c r="A143"/>
      <c r="B143"/>
      <c r="C143"/>
      <c r="D143"/>
      <c r="E143"/>
      <c r="F143" s="255"/>
      <c r="G143" s="255"/>
      <c r="H143"/>
    </row>
    <row r="144" spans="1:8" ht="15" x14ac:dyDescent="0.25">
      <c r="A144"/>
      <c r="B144"/>
      <c r="C144"/>
      <c r="D144"/>
      <c r="E144"/>
      <c r="F144" s="255"/>
      <c r="G144" s="255"/>
      <c r="H144"/>
    </row>
    <row r="145" spans="1:8" ht="15" x14ac:dyDescent="0.25">
      <c r="A145"/>
      <c r="B145"/>
      <c r="C145"/>
      <c r="D145"/>
      <c r="E145"/>
      <c r="F145" s="255"/>
      <c r="G145" s="255"/>
      <c r="H145"/>
    </row>
    <row r="146" spans="1:8" ht="15" x14ac:dyDescent="0.25">
      <c r="A146"/>
      <c r="B146"/>
      <c r="C146"/>
      <c r="D146"/>
      <c r="E146"/>
      <c r="F146" s="255"/>
      <c r="G146" s="255"/>
      <c r="H146"/>
    </row>
    <row r="147" spans="1:8" s="107" customFormat="1" ht="15" x14ac:dyDescent="0.25">
      <c r="A147"/>
      <c r="B147"/>
      <c r="C147"/>
      <c r="D147"/>
      <c r="E147"/>
      <c r="F147" s="255"/>
      <c r="G147" s="255"/>
      <c r="H147"/>
    </row>
    <row r="148" spans="1:8" ht="15" x14ac:dyDescent="0.25">
      <c r="A148"/>
      <c r="B148"/>
      <c r="C148"/>
      <c r="D148"/>
      <c r="E148"/>
      <c r="F148" s="255"/>
      <c r="G148" s="255"/>
      <c r="H148"/>
    </row>
    <row r="149" spans="1:8" ht="15" x14ac:dyDescent="0.25">
      <c r="A149"/>
      <c r="B149"/>
      <c r="C149"/>
      <c r="D149"/>
      <c r="E149"/>
      <c r="F149" s="255"/>
      <c r="G149" s="255"/>
      <c r="H149"/>
    </row>
    <row r="150" spans="1:8" s="107" customFormat="1" ht="15" x14ac:dyDescent="0.25">
      <c r="A150"/>
      <c r="B150"/>
      <c r="C150"/>
      <c r="D150"/>
      <c r="E150"/>
      <c r="F150" s="255"/>
      <c r="G150" s="255"/>
      <c r="H150"/>
    </row>
    <row r="151" spans="1:8" ht="15" x14ac:dyDescent="0.25">
      <c r="A151"/>
      <c r="B151"/>
      <c r="C151"/>
      <c r="D151"/>
      <c r="E151"/>
      <c r="F151" s="255"/>
      <c r="G151" s="255"/>
      <c r="H151"/>
    </row>
    <row r="152" spans="1:8" ht="15" x14ac:dyDescent="0.25">
      <c r="A152"/>
      <c r="B152"/>
      <c r="C152"/>
      <c r="D152"/>
      <c r="E152"/>
      <c r="F152" s="255"/>
      <c r="G152" s="255"/>
      <c r="H152"/>
    </row>
    <row r="153" spans="1:8" ht="15" x14ac:dyDescent="0.25">
      <c r="A153"/>
      <c r="B153"/>
      <c r="C153"/>
      <c r="D153"/>
      <c r="E153"/>
      <c r="F153" s="255"/>
      <c r="G153" s="255"/>
      <c r="H153"/>
    </row>
    <row r="154" spans="1:8" s="107" customFormat="1" ht="15" x14ac:dyDescent="0.25">
      <c r="A154"/>
      <c r="B154"/>
      <c r="C154"/>
      <c r="D154"/>
      <c r="E154"/>
      <c r="F154" s="255"/>
      <c r="G154" s="255"/>
      <c r="H154"/>
    </row>
    <row r="155" spans="1:8" ht="15" x14ac:dyDescent="0.25">
      <c r="A155"/>
      <c r="B155"/>
      <c r="C155"/>
      <c r="D155"/>
      <c r="E155"/>
      <c r="F155" s="255"/>
      <c r="G155" s="255"/>
      <c r="H155"/>
    </row>
    <row r="156" spans="1:8" s="107" customFormat="1" ht="15" x14ac:dyDescent="0.25">
      <c r="A156"/>
      <c r="B156"/>
      <c r="C156"/>
      <c r="D156"/>
      <c r="E156"/>
      <c r="F156" s="255"/>
      <c r="G156" s="255"/>
      <c r="H156"/>
    </row>
    <row r="157" spans="1:8" ht="15" x14ac:dyDescent="0.25">
      <c r="A157"/>
      <c r="B157"/>
      <c r="C157"/>
      <c r="D157"/>
      <c r="E157"/>
      <c r="F157" s="255"/>
      <c r="G157" s="255"/>
      <c r="H157"/>
    </row>
    <row r="158" spans="1:8" ht="15" x14ac:dyDescent="0.25">
      <c r="A158"/>
      <c r="B158"/>
      <c r="C158"/>
      <c r="D158"/>
      <c r="E158"/>
      <c r="F158" s="255"/>
      <c r="G158" s="255"/>
      <c r="H158"/>
    </row>
    <row r="159" spans="1:8" s="107" customFormat="1" ht="15" x14ac:dyDescent="0.25">
      <c r="A159"/>
      <c r="B159"/>
      <c r="C159"/>
      <c r="D159"/>
      <c r="E159"/>
      <c r="F159" s="255"/>
      <c r="G159" s="255"/>
      <c r="H159"/>
    </row>
    <row r="160" spans="1:8" ht="15" x14ac:dyDescent="0.25">
      <c r="A160"/>
      <c r="B160"/>
      <c r="C160"/>
      <c r="D160"/>
      <c r="E160"/>
      <c r="F160" s="255"/>
      <c r="G160" s="255"/>
      <c r="H160"/>
    </row>
    <row r="161" spans="1:8" s="107" customFormat="1" ht="15" x14ac:dyDescent="0.25">
      <c r="A161"/>
      <c r="B161"/>
      <c r="C161"/>
      <c r="D161"/>
      <c r="E161"/>
      <c r="F161" s="255"/>
      <c r="G161" s="255"/>
      <c r="H161"/>
    </row>
    <row r="162" spans="1:8" ht="15" x14ac:dyDescent="0.25">
      <c r="A162"/>
      <c r="B162"/>
      <c r="C162"/>
      <c r="D162"/>
      <c r="E162"/>
      <c r="F162" s="255"/>
      <c r="G162" s="255"/>
      <c r="H162"/>
    </row>
    <row r="163" spans="1:8" ht="15" x14ac:dyDescent="0.25">
      <c r="A163"/>
      <c r="B163"/>
      <c r="C163"/>
      <c r="D163"/>
      <c r="E163"/>
      <c r="F163" s="255"/>
      <c r="G163" s="255"/>
      <c r="H163"/>
    </row>
    <row r="164" spans="1:8" ht="15" x14ac:dyDescent="0.25">
      <c r="A164"/>
      <c r="B164"/>
      <c r="C164"/>
      <c r="D164"/>
      <c r="E164"/>
      <c r="F164" s="255"/>
      <c r="G164" s="255"/>
      <c r="H164"/>
    </row>
    <row r="165" spans="1:8" s="107" customFormat="1" ht="15" x14ac:dyDescent="0.25">
      <c r="A165"/>
      <c r="B165"/>
      <c r="C165"/>
      <c r="D165"/>
      <c r="E165"/>
      <c r="F165" s="255"/>
      <c r="G165" s="255"/>
      <c r="H165"/>
    </row>
    <row r="166" spans="1:8" ht="15" x14ac:dyDescent="0.25">
      <c r="A166"/>
      <c r="B166"/>
      <c r="C166"/>
      <c r="D166"/>
      <c r="E166"/>
      <c r="F166" s="255"/>
      <c r="G166" s="255"/>
      <c r="H166"/>
    </row>
    <row r="167" spans="1:8" ht="15" x14ac:dyDescent="0.25">
      <c r="A167"/>
      <c r="B167"/>
      <c r="C167"/>
      <c r="D167"/>
      <c r="E167"/>
      <c r="F167" s="255"/>
      <c r="G167" s="255"/>
      <c r="H167"/>
    </row>
    <row r="168" spans="1:8" s="107" customFormat="1" ht="15" x14ac:dyDescent="0.25">
      <c r="A168"/>
      <c r="B168"/>
      <c r="C168"/>
      <c r="D168"/>
      <c r="E168"/>
      <c r="F168" s="255"/>
      <c r="G168" s="255"/>
      <c r="H168"/>
    </row>
    <row r="169" spans="1:8" ht="15" x14ac:dyDescent="0.25">
      <c r="A169"/>
      <c r="B169"/>
      <c r="C169"/>
      <c r="D169"/>
      <c r="E169"/>
      <c r="F169" s="255"/>
      <c r="G169" s="255"/>
      <c r="H169"/>
    </row>
    <row r="170" spans="1:8" ht="15" x14ac:dyDescent="0.25">
      <c r="A170"/>
      <c r="B170"/>
      <c r="C170"/>
      <c r="D170"/>
      <c r="E170"/>
      <c r="F170" s="255"/>
      <c r="G170" s="255"/>
      <c r="H170"/>
    </row>
    <row r="171" spans="1:8" s="107" customFormat="1" ht="15" x14ac:dyDescent="0.25">
      <c r="A171"/>
      <c r="B171"/>
      <c r="C171"/>
      <c r="D171"/>
      <c r="E171"/>
      <c r="F171" s="255"/>
      <c r="G171" s="255"/>
      <c r="H171"/>
    </row>
    <row r="172" spans="1:8" ht="15" x14ac:dyDescent="0.25">
      <c r="A172"/>
      <c r="B172"/>
      <c r="C172"/>
      <c r="D172"/>
      <c r="E172"/>
      <c r="F172" s="255"/>
      <c r="G172" s="255"/>
      <c r="H172"/>
    </row>
    <row r="173" spans="1:8" ht="15" x14ac:dyDescent="0.25">
      <c r="A173"/>
      <c r="B173"/>
      <c r="C173"/>
      <c r="D173"/>
      <c r="E173"/>
      <c r="F173" s="255"/>
      <c r="G173" s="255"/>
      <c r="H173"/>
    </row>
    <row r="174" spans="1:8" ht="15" x14ac:dyDescent="0.25">
      <c r="A174"/>
      <c r="B174" s="148"/>
      <c r="C174" s="148"/>
      <c r="D174" s="148"/>
      <c r="E174" s="148"/>
      <c r="F174" s="262"/>
      <c r="G174" s="262"/>
      <c r="H174" s="89"/>
    </row>
    <row r="175" spans="1:8" ht="15" x14ac:dyDescent="0.25">
      <c r="A175"/>
      <c r="B175" s="148"/>
      <c r="C175" s="148"/>
      <c r="D175" s="148"/>
      <c r="E175" s="148"/>
      <c r="F175" s="262"/>
      <c r="G175" s="262"/>
      <c r="H175" s="89"/>
    </row>
    <row r="176" spans="1:8" ht="15" x14ac:dyDescent="0.25">
      <c r="A176" s="81"/>
      <c r="B176" s="148"/>
      <c r="C176" s="148"/>
      <c r="D176" s="148"/>
      <c r="E176" s="148"/>
      <c r="F176" s="262"/>
      <c r="G176" s="262"/>
      <c r="H176" s="89"/>
    </row>
    <row r="177" spans="1:8" ht="15" x14ac:dyDescent="0.25">
      <c r="A177" s="81"/>
      <c r="B177" s="148"/>
      <c r="C177" s="148"/>
      <c r="D177" s="148"/>
      <c r="E177" s="148"/>
      <c r="F177" s="262"/>
      <c r="G177" s="262"/>
      <c r="H177" s="89"/>
    </row>
    <row r="178" spans="1:8" ht="15" x14ac:dyDescent="0.25">
      <c r="A178" s="81"/>
      <c r="B178" s="148"/>
      <c r="C178" s="148"/>
      <c r="D178" s="148"/>
      <c r="E178" s="148"/>
      <c r="F178" s="262"/>
      <c r="G178" s="262"/>
      <c r="H178" s="89"/>
    </row>
    <row r="179" spans="1:8" ht="15" x14ac:dyDescent="0.25">
      <c r="A179" s="81"/>
      <c r="B179" s="148"/>
      <c r="C179" s="148"/>
      <c r="D179" s="148"/>
      <c r="E179" s="148"/>
      <c r="F179" s="262"/>
      <c r="G179" s="262"/>
      <c r="H179" s="89"/>
    </row>
    <row r="180" spans="1:8" ht="15" x14ac:dyDescent="0.25">
      <c r="A180" s="81"/>
      <c r="B180" s="148"/>
      <c r="C180" s="148"/>
      <c r="D180" s="148"/>
      <c r="E180" s="148"/>
      <c r="F180" s="262"/>
      <c r="G180" s="262"/>
      <c r="H180" s="89"/>
    </row>
    <row r="181" spans="1:8" ht="15" x14ac:dyDescent="0.25">
      <c r="A181" s="81"/>
      <c r="B181" s="148"/>
      <c r="C181" s="148"/>
      <c r="D181" s="148"/>
      <c r="E181" s="148"/>
      <c r="F181" s="262"/>
      <c r="G181" s="262"/>
      <c r="H181" s="89"/>
    </row>
    <row r="182" spans="1:8" ht="15" x14ac:dyDescent="0.25">
      <c r="A182" s="81"/>
      <c r="B182" s="148"/>
      <c r="C182" s="148"/>
      <c r="D182" s="148"/>
      <c r="E182" s="148"/>
      <c r="F182" s="262"/>
      <c r="G182" s="262"/>
      <c r="H182" s="89"/>
    </row>
    <row r="183" spans="1:8" ht="15" x14ac:dyDescent="0.25">
      <c r="A183" s="81"/>
      <c r="B183" s="148"/>
      <c r="C183" s="148"/>
      <c r="D183" s="148"/>
      <c r="E183" s="148"/>
      <c r="F183" s="262"/>
      <c r="G183" s="262"/>
      <c r="H183" s="89"/>
    </row>
    <row r="184" spans="1:8" ht="15" x14ac:dyDescent="0.25">
      <c r="A184" s="81"/>
      <c r="B184" s="148"/>
      <c r="C184" s="148"/>
      <c r="D184" s="148"/>
      <c r="E184" s="148"/>
      <c r="F184" s="262"/>
      <c r="G184" s="262"/>
      <c r="H184" s="89"/>
    </row>
    <row r="185" spans="1:8" ht="15" x14ac:dyDescent="0.25">
      <c r="A185" s="81"/>
      <c r="B185" s="148"/>
      <c r="C185" s="148"/>
      <c r="D185" s="148"/>
      <c r="E185" s="148"/>
      <c r="F185" s="262"/>
      <c r="G185" s="262"/>
      <c r="H185" s="89"/>
    </row>
    <row r="186" spans="1:8" ht="15" x14ac:dyDescent="0.25">
      <c r="A186" s="81"/>
      <c r="B186" s="148"/>
      <c r="C186" s="148"/>
      <c r="D186" s="148"/>
      <c r="E186" s="148"/>
      <c r="F186" s="262"/>
      <c r="G186" s="262"/>
      <c r="H186" s="89"/>
    </row>
    <row r="187" spans="1:8" ht="15" x14ac:dyDescent="0.25">
      <c r="A187" s="81"/>
      <c r="B187" s="148"/>
      <c r="C187" s="148"/>
      <c r="D187" s="148"/>
      <c r="E187" s="148"/>
      <c r="F187" s="262"/>
      <c r="G187" s="262"/>
      <c r="H187" s="89"/>
    </row>
    <row r="188" spans="1:8" ht="15" x14ac:dyDescent="0.25">
      <c r="A188" s="81"/>
      <c r="B188" s="148"/>
      <c r="C188" s="148"/>
      <c r="D188" s="148"/>
      <c r="E188" s="148"/>
      <c r="F188" s="262"/>
      <c r="G188" s="262"/>
      <c r="H188" s="89"/>
    </row>
    <row r="189" spans="1:8" ht="15" x14ac:dyDescent="0.25">
      <c r="A189" s="81"/>
      <c r="B189" s="148"/>
      <c r="C189" s="148"/>
      <c r="D189" s="148"/>
      <c r="E189" s="148"/>
      <c r="F189" s="262"/>
      <c r="G189" s="262"/>
      <c r="H189" s="89"/>
    </row>
    <row r="190" spans="1:8" ht="15" x14ac:dyDescent="0.25">
      <c r="A190" s="81"/>
      <c r="B190" s="148"/>
      <c r="C190" s="148"/>
      <c r="D190" s="148"/>
      <c r="E190" s="148"/>
      <c r="F190" s="262"/>
      <c r="G190" s="262"/>
      <c r="H190" s="89"/>
    </row>
    <row r="191" spans="1:8" ht="15" x14ac:dyDescent="0.25">
      <c r="A191" s="81"/>
      <c r="B191" s="148"/>
      <c r="C191" s="148"/>
      <c r="D191" s="148"/>
      <c r="E191" s="148"/>
      <c r="F191" s="262"/>
      <c r="G191" s="262"/>
      <c r="H191" s="89"/>
    </row>
    <row r="192" spans="1:8" ht="15" x14ac:dyDescent="0.25">
      <c r="A192" s="81"/>
      <c r="B192" s="148"/>
      <c r="C192" s="148"/>
      <c r="D192" s="148"/>
      <c r="E192" s="148"/>
      <c r="F192" s="262"/>
      <c r="G192" s="262"/>
      <c r="H192" s="89"/>
    </row>
    <row r="193" spans="1:8" ht="15" x14ac:dyDescent="0.25">
      <c r="A193" s="81"/>
      <c r="B193" s="148"/>
      <c r="C193" s="148"/>
      <c r="D193" s="148"/>
      <c r="E193" s="148"/>
      <c r="F193" s="262"/>
      <c r="G193" s="262"/>
      <c r="H193" s="89"/>
    </row>
    <row r="194" spans="1:8" ht="15" x14ac:dyDescent="0.25">
      <c r="A194" s="81"/>
      <c r="B194" s="148"/>
      <c r="C194" s="148"/>
      <c r="D194" s="148"/>
      <c r="E194" s="148"/>
      <c r="F194" s="262"/>
      <c r="G194" s="262"/>
      <c r="H194" s="89"/>
    </row>
    <row r="195" spans="1:8" ht="15" x14ac:dyDescent="0.25">
      <c r="A195" s="81"/>
      <c r="B195" s="148"/>
      <c r="C195" s="148"/>
      <c r="D195" s="148"/>
      <c r="E195" s="148"/>
      <c r="F195" s="262"/>
      <c r="G195" s="262"/>
      <c r="H195" s="89"/>
    </row>
    <row r="196" spans="1:8" ht="15" x14ac:dyDescent="0.25">
      <c r="A196" s="81"/>
      <c r="B196" s="148"/>
      <c r="C196" s="148"/>
      <c r="D196" s="148"/>
      <c r="E196" s="148"/>
      <c r="F196" s="262"/>
      <c r="G196" s="262"/>
      <c r="H196" s="89"/>
    </row>
    <row r="197" spans="1:8" ht="15" x14ac:dyDescent="0.25">
      <c r="A197" s="81"/>
      <c r="B197" s="148"/>
      <c r="C197" s="148"/>
      <c r="D197" s="148"/>
      <c r="E197" s="148"/>
      <c r="F197" s="262"/>
      <c r="G197" s="262"/>
      <c r="H197" s="89"/>
    </row>
    <row r="198" spans="1:8" ht="15" x14ac:dyDescent="0.25">
      <c r="A198" s="81"/>
      <c r="B198" s="148"/>
      <c r="C198" s="148"/>
      <c r="D198" s="148"/>
      <c r="E198" s="148"/>
      <c r="F198" s="262"/>
      <c r="G198" s="262"/>
      <c r="H198" s="89"/>
    </row>
    <row r="199" spans="1:8" ht="15" x14ac:dyDescent="0.25">
      <c r="A199" s="81"/>
      <c r="B199" s="148"/>
      <c r="C199" s="148"/>
      <c r="D199" s="148"/>
      <c r="E199" s="148"/>
      <c r="F199" s="262"/>
      <c r="G199" s="262"/>
      <c r="H199" s="89"/>
    </row>
    <row r="200" spans="1:8" ht="15" x14ac:dyDescent="0.25">
      <c r="A200" s="81"/>
      <c r="B200" s="148"/>
      <c r="C200" s="148"/>
      <c r="D200" s="148"/>
      <c r="E200" s="148"/>
      <c r="F200" s="262"/>
      <c r="G200" s="262"/>
      <c r="H200" s="89"/>
    </row>
    <row r="201" spans="1:8" ht="15" x14ac:dyDescent="0.25">
      <c r="A201" s="81"/>
      <c r="B201" s="148"/>
      <c r="C201" s="148"/>
      <c r="D201" s="148"/>
      <c r="E201" s="148"/>
      <c r="F201" s="262"/>
      <c r="G201" s="262"/>
      <c r="H201" s="89"/>
    </row>
    <row r="202" spans="1:8" ht="15" x14ac:dyDescent="0.25">
      <c r="A202" s="81"/>
      <c r="B202" s="148"/>
      <c r="C202" s="148"/>
      <c r="D202" s="148"/>
      <c r="E202" s="148"/>
      <c r="F202" s="262"/>
      <c r="G202" s="262"/>
      <c r="H202" s="89"/>
    </row>
    <row r="203" spans="1:8" ht="15" x14ac:dyDescent="0.25">
      <c r="A203" s="81"/>
      <c r="B203" s="148"/>
      <c r="C203" s="148"/>
      <c r="D203" s="148"/>
      <c r="E203" s="148"/>
      <c r="F203" s="262"/>
      <c r="G203" s="262"/>
      <c r="H203" s="89"/>
    </row>
    <row r="204" spans="1:8" ht="15" x14ac:dyDescent="0.25">
      <c r="A204" s="81"/>
      <c r="B204" s="148"/>
      <c r="C204" s="148"/>
      <c r="D204" s="148"/>
      <c r="E204" s="148"/>
      <c r="F204" s="262"/>
      <c r="G204" s="262"/>
      <c r="H204" s="89"/>
    </row>
    <row r="205" spans="1:8" ht="15" x14ac:dyDescent="0.25">
      <c r="A205" s="81"/>
      <c r="B205" s="148"/>
      <c r="C205" s="148"/>
      <c r="D205" s="148"/>
      <c r="E205" s="148"/>
      <c r="F205" s="262"/>
      <c r="G205" s="262"/>
      <c r="H205" s="89"/>
    </row>
    <row r="206" spans="1:8" ht="15" x14ac:dyDescent="0.25">
      <c r="A206" s="81"/>
      <c r="B206" s="148"/>
      <c r="C206" s="148"/>
      <c r="D206" s="148"/>
      <c r="E206" s="148"/>
      <c r="F206" s="262"/>
      <c r="G206" s="262"/>
      <c r="H206" s="89"/>
    </row>
    <row r="207" spans="1:8" ht="15" x14ac:dyDescent="0.25">
      <c r="A207" s="81"/>
      <c r="B207" s="148"/>
      <c r="C207" s="148"/>
      <c r="D207" s="148"/>
      <c r="E207" s="148"/>
      <c r="F207" s="262"/>
      <c r="G207" s="262"/>
      <c r="H207" s="89"/>
    </row>
    <row r="208" spans="1:8" ht="15" x14ac:dyDescent="0.25">
      <c r="A208" s="81"/>
      <c r="B208" s="148"/>
      <c r="C208" s="148"/>
      <c r="D208" s="148"/>
      <c r="E208" s="148"/>
      <c r="F208" s="262"/>
      <c r="G208" s="262"/>
      <c r="H208" s="89"/>
    </row>
    <row r="209" spans="1:8" ht="15" x14ac:dyDescent="0.25">
      <c r="A209" s="81"/>
      <c r="B209" s="148"/>
      <c r="C209" s="148"/>
      <c r="D209" s="148"/>
      <c r="E209" s="148"/>
      <c r="F209" s="262"/>
      <c r="G209" s="262"/>
      <c r="H209" s="89"/>
    </row>
    <row r="210" spans="1:8" ht="15" x14ac:dyDescent="0.25">
      <c r="A210" s="81"/>
      <c r="B210" s="148"/>
      <c r="C210" s="148"/>
      <c r="D210" s="148"/>
      <c r="E210" s="148"/>
      <c r="F210" s="262"/>
      <c r="G210" s="262"/>
      <c r="H210" s="89"/>
    </row>
    <row r="211" spans="1:8" ht="15" x14ac:dyDescent="0.25">
      <c r="A211" s="81"/>
      <c r="B211" s="148"/>
      <c r="C211" s="148"/>
      <c r="D211" s="148"/>
      <c r="E211" s="148"/>
      <c r="F211" s="262"/>
      <c r="G211" s="262"/>
      <c r="H211" s="89"/>
    </row>
    <row r="212" spans="1:8" ht="15" x14ac:dyDescent="0.25">
      <c r="A212" s="81"/>
      <c r="B212" s="148"/>
      <c r="C212" s="148"/>
      <c r="D212" s="148"/>
      <c r="E212" s="148"/>
      <c r="F212" s="262"/>
      <c r="G212" s="262"/>
      <c r="H212" s="89"/>
    </row>
    <row r="213" spans="1:8" ht="15" x14ac:dyDescent="0.25">
      <c r="A213" s="81"/>
      <c r="B213" s="148"/>
      <c r="C213" s="148"/>
      <c r="D213" s="148"/>
      <c r="E213" s="148"/>
      <c r="F213" s="262"/>
      <c r="G213" s="262"/>
      <c r="H213" s="89"/>
    </row>
    <row r="214" spans="1:8" ht="15" x14ac:dyDescent="0.25">
      <c r="A214" s="81"/>
      <c r="B214" s="148"/>
      <c r="C214" s="148"/>
      <c r="D214" s="148"/>
      <c r="E214" s="148"/>
      <c r="F214" s="262"/>
      <c r="G214" s="262"/>
      <c r="H214" s="89"/>
    </row>
    <row r="215" spans="1:8" ht="15" x14ac:dyDescent="0.25">
      <c r="A215" s="81"/>
      <c r="B215" s="148"/>
      <c r="C215" s="148"/>
      <c r="D215" s="148"/>
      <c r="E215" s="148"/>
      <c r="F215" s="262"/>
      <c r="G215" s="262"/>
      <c r="H215" s="89"/>
    </row>
    <row r="216" spans="1:8" ht="15" x14ac:dyDescent="0.25">
      <c r="A216" s="81"/>
      <c r="B216" s="148"/>
      <c r="C216" s="148"/>
      <c r="D216" s="148"/>
      <c r="E216" s="148"/>
      <c r="F216" s="262"/>
      <c r="G216" s="262"/>
      <c r="H216" s="89"/>
    </row>
    <row r="217" spans="1:8" ht="15" x14ac:dyDescent="0.25">
      <c r="A217" s="81"/>
      <c r="B217" s="148"/>
      <c r="C217" s="148"/>
      <c r="D217" s="148"/>
      <c r="E217" s="148"/>
      <c r="F217" s="262"/>
      <c r="G217" s="262"/>
      <c r="H217" s="89"/>
    </row>
    <row r="218" spans="1:8" ht="15" x14ac:dyDescent="0.25">
      <c r="A218" s="81"/>
      <c r="B218" s="148"/>
      <c r="C218" s="148"/>
      <c r="D218" s="148"/>
      <c r="E218" s="148"/>
      <c r="F218" s="262"/>
      <c r="G218" s="262"/>
      <c r="H218" s="89"/>
    </row>
    <row r="219" spans="1:8" ht="15" x14ac:dyDescent="0.25">
      <c r="A219" s="81"/>
      <c r="B219" s="148"/>
      <c r="C219" s="148"/>
      <c r="D219" s="148"/>
      <c r="E219" s="148"/>
      <c r="F219" s="262"/>
      <c r="G219" s="262"/>
      <c r="H219" s="89"/>
    </row>
    <row r="220" spans="1:8" ht="15" x14ac:dyDescent="0.25">
      <c r="A220" s="81"/>
      <c r="B220" s="148"/>
      <c r="C220" s="148"/>
      <c r="D220" s="148"/>
      <c r="E220" s="148"/>
      <c r="F220" s="262"/>
      <c r="G220" s="262"/>
      <c r="H220" s="89"/>
    </row>
    <row r="221" spans="1:8" ht="15" x14ac:dyDescent="0.25">
      <c r="A221" s="81"/>
      <c r="B221" s="148"/>
      <c r="C221" s="148"/>
      <c r="D221" s="148"/>
      <c r="E221" s="148"/>
      <c r="F221" s="262"/>
      <c r="G221" s="262"/>
      <c r="H221" s="89"/>
    </row>
    <row r="222" spans="1:8" ht="15" x14ac:dyDescent="0.25">
      <c r="A222" s="81"/>
      <c r="B222" s="148"/>
      <c r="C222" s="148"/>
      <c r="D222" s="148"/>
      <c r="E222" s="148"/>
      <c r="F222" s="262"/>
      <c r="G222" s="262"/>
      <c r="H222" s="89"/>
    </row>
    <row r="223" spans="1:8" ht="15" x14ac:dyDescent="0.25">
      <c r="A223" s="81"/>
      <c r="B223" s="148"/>
      <c r="C223" s="148"/>
      <c r="D223" s="148"/>
      <c r="E223" s="148"/>
      <c r="F223" s="262"/>
      <c r="G223" s="262"/>
      <c r="H223" s="89"/>
    </row>
    <row r="224" spans="1:8" ht="15" x14ac:dyDescent="0.25">
      <c r="A224" s="81"/>
      <c r="B224" s="148"/>
      <c r="C224" s="148"/>
      <c r="D224" s="148"/>
      <c r="E224" s="148"/>
      <c r="F224" s="262"/>
      <c r="G224" s="262"/>
      <c r="H224" s="89"/>
    </row>
    <row r="225" spans="1:8" ht="15" x14ac:dyDescent="0.25">
      <c r="A225" s="81"/>
      <c r="B225" s="148"/>
      <c r="C225" s="148"/>
      <c r="D225" s="148"/>
      <c r="E225" s="148"/>
      <c r="F225" s="262"/>
      <c r="G225" s="262"/>
      <c r="H225" s="89"/>
    </row>
    <row r="226" spans="1:8" ht="15" x14ac:dyDescent="0.25">
      <c r="A226" s="81"/>
      <c r="B226" s="148"/>
      <c r="C226" s="148"/>
      <c r="D226" s="148"/>
      <c r="E226" s="148"/>
      <c r="F226" s="262"/>
      <c r="G226" s="262"/>
      <c r="H226" s="89"/>
    </row>
    <row r="227" spans="1:8" ht="15" x14ac:dyDescent="0.25">
      <c r="A227" s="81"/>
      <c r="B227" s="148"/>
      <c r="C227" s="148"/>
      <c r="D227" s="148"/>
      <c r="E227" s="148"/>
      <c r="F227" s="262"/>
      <c r="G227" s="262"/>
      <c r="H227" s="89"/>
    </row>
    <row r="228" spans="1:8" ht="15" x14ac:dyDescent="0.25">
      <c r="A228" s="81"/>
      <c r="B228" s="148"/>
      <c r="C228" s="148"/>
      <c r="D228" s="148"/>
      <c r="E228" s="148"/>
      <c r="F228" s="262"/>
      <c r="G228" s="262"/>
      <c r="H228" s="89"/>
    </row>
    <row r="229" spans="1:8" ht="15" x14ac:dyDescent="0.25">
      <c r="A229" s="81"/>
      <c r="B229" s="148"/>
      <c r="C229" s="148"/>
      <c r="D229" s="148"/>
      <c r="E229" s="148"/>
      <c r="F229" s="262"/>
      <c r="G229" s="262"/>
      <c r="H229" s="89"/>
    </row>
    <row r="230" spans="1:8" ht="15" x14ac:dyDescent="0.25">
      <c r="A230" s="81"/>
      <c r="B230" s="148"/>
      <c r="C230" s="148"/>
      <c r="D230" s="148"/>
      <c r="E230" s="148"/>
      <c r="F230" s="262"/>
      <c r="G230" s="262"/>
      <c r="H230" s="89"/>
    </row>
    <row r="231" spans="1:8" ht="15" x14ac:dyDescent="0.25">
      <c r="A231" s="81"/>
      <c r="B231" s="148"/>
      <c r="C231" s="148"/>
      <c r="D231" s="148"/>
      <c r="E231" s="148"/>
      <c r="F231" s="262"/>
      <c r="G231" s="262"/>
      <c r="H231" s="89"/>
    </row>
    <row r="232" spans="1:8" ht="15" x14ac:dyDescent="0.25">
      <c r="A232" s="81"/>
      <c r="B232" s="148"/>
      <c r="C232" s="148"/>
      <c r="D232" s="148"/>
      <c r="E232" s="148"/>
      <c r="F232" s="262"/>
      <c r="G232" s="262"/>
      <c r="H232" s="89"/>
    </row>
    <row r="233" spans="1:8" ht="15" x14ac:dyDescent="0.25">
      <c r="A233" s="81"/>
      <c r="B233" s="148"/>
      <c r="C233" s="148"/>
      <c r="D233" s="148"/>
      <c r="E233" s="148"/>
      <c r="F233" s="262"/>
      <c r="G233" s="262"/>
      <c r="H233" s="89"/>
    </row>
    <row r="234" spans="1:8" ht="15" x14ac:dyDescent="0.25">
      <c r="A234" s="81"/>
      <c r="B234" s="148"/>
      <c r="C234" s="148"/>
      <c r="D234" s="148"/>
      <c r="E234" s="148"/>
      <c r="F234" s="262"/>
      <c r="G234" s="262"/>
      <c r="H234" s="89"/>
    </row>
    <row r="235" spans="1:8" ht="15" x14ac:dyDescent="0.25">
      <c r="A235" s="81"/>
      <c r="B235" s="148"/>
      <c r="C235" s="148"/>
      <c r="D235" s="148"/>
      <c r="E235" s="148"/>
      <c r="F235" s="262"/>
      <c r="G235" s="262"/>
      <c r="H235" s="89"/>
    </row>
    <row r="236" spans="1:8" ht="15" x14ac:dyDescent="0.25">
      <c r="A236" s="81"/>
      <c r="B236" s="148"/>
      <c r="C236" s="148"/>
      <c r="D236" s="148"/>
      <c r="E236" s="148"/>
      <c r="F236" s="262"/>
      <c r="G236" s="262"/>
      <c r="H236" s="89"/>
    </row>
    <row r="237" spans="1:8" ht="15" x14ac:dyDescent="0.25">
      <c r="A237" s="81"/>
      <c r="B237" s="148"/>
      <c r="C237" s="148"/>
      <c r="D237" s="148"/>
      <c r="E237" s="148"/>
      <c r="F237" s="262"/>
      <c r="G237" s="262"/>
      <c r="H237" s="89"/>
    </row>
    <row r="238" spans="1:8" ht="15" x14ac:dyDescent="0.25">
      <c r="A238" s="81"/>
      <c r="B238" s="148"/>
      <c r="C238" s="148"/>
      <c r="D238" s="148"/>
      <c r="E238" s="148"/>
      <c r="F238" s="262"/>
      <c r="G238" s="262"/>
      <c r="H238" s="89"/>
    </row>
    <row r="239" spans="1:8" ht="15" x14ac:dyDescent="0.25">
      <c r="A239" s="81"/>
      <c r="B239" s="148"/>
      <c r="C239" s="148"/>
      <c r="D239" s="148"/>
      <c r="E239" s="148"/>
      <c r="F239" s="262"/>
      <c r="G239" s="262"/>
      <c r="H239" s="89"/>
    </row>
    <row r="240" spans="1:8" ht="15" x14ac:dyDescent="0.25">
      <c r="A240" s="81"/>
      <c r="B240" s="148"/>
      <c r="C240" s="148"/>
      <c r="D240" s="148"/>
      <c r="E240" s="148"/>
      <c r="F240" s="262"/>
      <c r="G240" s="262"/>
      <c r="H240" s="89"/>
    </row>
    <row r="241" spans="1:8" ht="15" x14ac:dyDescent="0.25">
      <c r="A241" s="81"/>
      <c r="B241" s="148"/>
      <c r="C241" s="148"/>
      <c r="D241" s="148"/>
      <c r="E241" s="148"/>
      <c r="F241" s="262"/>
      <c r="G241" s="262"/>
      <c r="H241" s="89"/>
    </row>
    <row r="242" spans="1:8" ht="15" x14ac:dyDescent="0.25">
      <c r="A242" s="81"/>
      <c r="B242" s="148"/>
      <c r="C242" s="148"/>
      <c r="D242" s="148"/>
      <c r="E242" s="148"/>
      <c r="F242" s="262"/>
      <c r="G242" s="262"/>
      <c r="H242" s="89"/>
    </row>
    <row r="243" spans="1:8" ht="15" x14ac:dyDescent="0.25">
      <c r="A243" s="81"/>
      <c r="B243" s="148"/>
      <c r="C243" s="148"/>
      <c r="D243" s="148"/>
      <c r="E243" s="148"/>
      <c r="F243" s="262"/>
      <c r="G243" s="262"/>
      <c r="H243" s="89"/>
    </row>
    <row r="244" spans="1:8" ht="15" x14ac:dyDescent="0.25">
      <c r="A244" s="81"/>
      <c r="B244" s="148"/>
      <c r="C244" s="148"/>
      <c r="D244" s="148"/>
      <c r="E244" s="148"/>
      <c r="F244" s="262"/>
      <c r="G244" s="262"/>
      <c r="H244" s="89"/>
    </row>
    <row r="245" spans="1:8" ht="15" x14ac:dyDescent="0.25">
      <c r="A245" s="81"/>
      <c r="B245" s="148"/>
      <c r="C245" s="148"/>
      <c r="D245" s="148"/>
      <c r="E245" s="148"/>
      <c r="F245" s="262"/>
      <c r="G245" s="262"/>
      <c r="H245" s="89"/>
    </row>
    <row r="246" spans="1:8" ht="15" x14ac:dyDescent="0.25">
      <c r="A246" s="81"/>
      <c r="B246" s="148"/>
      <c r="C246" s="148"/>
      <c r="D246" s="148"/>
      <c r="E246" s="148"/>
      <c r="F246" s="262"/>
      <c r="G246" s="262"/>
      <c r="H246" s="89"/>
    </row>
    <row r="247" spans="1:8" ht="15" x14ac:dyDescent="0.25">
      <c r="A247" s="81"/>
      <c r="B247" s="148"/>
      <c r="C247" s="148"/>
      <c r="D247" s="148"/>
      <c r="E247" s="148"/>
      <c r="F247" s="262"/>
      <c r="G247" s="262"/>
      <c r="H247" s="89"/>
    </row>
    <row r="248" spans="1:8" ht="15" x14ac:dyDescent="0.25">
      <c r="A248" s="81"/>
      <c r="B248" s="148"/>
      <c r="C248" s="148"/>
      <c r="D248" s="148"/>
      <c r="E248" s="148"/>
      <c r="F248" s="262"/>
      <c r="G248" s="262"/>
      <c r="H248" s="89"/>
    </row>
    <row r="249" spans="1:8" ht="15" x14ac:dyDescent="0.25">
      <c r="A249" s="81"/>
      <c r="B249" s="148"/>
      <c r="C249" s="148"/>
      <c r="D249" s="148"/>
      <c r="E249" s="148"/>
      <c r="F249" s="262"/>
      <c r="G249" s="262"/>
      <c r="H249" s="89"/>
    </row>
    <row r="250" spans="1:8" ht="15" x14ac:dyDescent="0.25">
      <c r="A250" s="81"/>
      <c r="B250" s="148"/>
      <c r="C250" s="148"/>
      <c r="D250" s="148"/>
      <c r="E250" s="148"/>
      <c r="F250" s="262"/>
      <c r="G250" s="262"/>
      <c r="H250" s="89"/>
    </row>
    <row r="251" spans="1:8" ht="15" x14ac:dyDescent="0.25">
      <c r="A251" s="81"/>
      <c r="B251" s="148"/>
      <c r="C251" s="148"/>
      <c r="D251" s="148"/>
      <c r="E251" s="148"/>
      <c r="F251" s="262"/>
      <c r="G251" s="262"/>
      <c r="H251" s="89"/>
    </row>
    <row r="252" spans="1:8" ht="15" x14ac:dyDescent="0.25">
      <c r="A252" s="81"/>
      <c r="B252" s="148"/>
      <c r="C252" s="148"/>
      <c r="D252" s="148"/>
      <c r="E252" s="148"/>
      <c r="F252" s="262"/>
      <c r="G252" s="262"/>
      <c r="H252" s="89"/>
    </row>
    <row r="253" spans="1:8" ht="15" x14ac:dyDescent="0.25">
      <c r="A253" s="81"/>
      <c r="B253" s="148"/>
      <c r="C253" s="148"/>
      <c r="D253" s="148"/>
      <c r="E253" s="148"/>
      <c r="F253" s="262"/>
      <c r="G253" s="262"/>
      <c r="H253" s="89"/>
    </row>
    <row r="254" spans="1:8" ht="15" x14ac:dyDescent="0.25">
      <c r="A254" s="81"/>
      <c r="B254" s="148"/>
      <c r="C254" s="148"/>
      <c r="D254" s="148"/>
      <c r="E254" s="148"/>
      <c r="F254" s="262"/>
      <c r="G254" s="262"/>
      <c r="H254" s="89"/>
    </row>
    <row r="255" spans="1:8" ht="15" x14ac:dyDescent="0.25">
      <c r="A255" s="81"/>
      <c r="B255" s="148"/>
      <c r="C255" s="148"/>
      <c r="D255" s="148"/>
      <c r="E255" s="148"/>
      <c r="F255" s="262"/>
      <c r="G255" s="262"/>
      <c r="H255" s="89"/>
    </row>
    <row r="256" spans="1:8" ht="15" x14ac:dyDescent="0.25">
      <c r="A256" s="81"/>
      <c r="B256" s="148"/>
      <c r="C256" s="148"/>
      <c r="D256" s="148"/>
      <c r="E256" s="148"/>
      <c r="F256" s="262"/>
      <c r="G256" s="262"/>
      <c r="H256" s="89"/>
    </row>
    <row r="257" spans="1:8" ht="15" x14ac:dyDescent="0.25">
      <c r="A257" s="81"/>
      <c r="B257" s="148"/>
      <c r="C257" s="148"/>
      <c r="D257" s="148"/>
      <c r="E257" s="148"/>
      <c r="F257" s="262"/>
      <c r="G257" s="262"/>
      <c r="H257" s="89"/>
    </row>
    <row r="258" spans="1:8" ht="15" x14ac:dyDescent="0.25">
      <c r="A258" s="81"/>
      <c r="B258" s="148"/>
      <c r="C258" s="148"/>
      <c r="D258" s="148"/>
      <c r="E258" s="148"/>
      <c r="F258" s="262"/>
      <c r="G258" s="262"/>
      <c r="H258" s="89"/>
    </row>
    <row r="259" spans="1:8" ht="15" x14ac:dyDescent="0.25">
      <c r="A259" s="81"/>
      <c r="B259" s="148"/>
      <c r="C259" s="148"/>
      <c r="D259" s="148"/>
      <c r="E259" s="148"/>
      <c r="F259" s="262"/>
      <c r="G259" s="262"/>
      <c r="H259" s="89"/>
    </row>
  </sheetData>
  <pageMargins left="0" right="0" top="0" bottom="0" header="0.31496062992125984" footer="0.31496062992125984"/>
  <pageSetup paperSize="9" scale="60" fitToHeight="0" orientation="portrait" r:id="rId3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0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_rels/item9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8.xml"/></Relationships>
</file>

<file path=customXml/_rels/item9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9.xml"/></Relationships>
</file>

<file path=customXml/item1.xml>��< ? x m l   v e r s i o n = " 1 . 0 "   e n c o d i n g = " U T F - 1 6 " ? > < G e m i n i   x m l n s = " h t t p : / / g e m i n i / p i v o t c u s t o m i z a t i o n / 1 e 6 2 5 f f 8 - 3 0 f b - 4 1 b 1 - 9 f 6 7 - 6 8 1 e d e 6 a a 3 1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4 1 a c a 9 5 - f 1 1 d - 4 8 8 9 - a 1 4 c - 8 c 0 d 7 d 7 8 9 b 4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0.xml>��< ? x m l   v e r s i o n = " 1 . 0 "   e n c o d i n g = " U T F - 1 6 " ? > < G e m i n i   x m l n s = " h t t p : / / g e m i n i / p i v o t c u s t o m i z a t i o n / d 8 a e 8 1 e 3 - 8 2 5 2 - 4 f 0 3 - b b f 1 - 1 7 a c e d 5 a 5 3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 3 1 . 1 2 . 2 0 2 3 .   /   T E K U I   P L A N   z a   2 0 2 3 . ) < / M e a s u r e N a m e > < D i s p l a y N a m e > I n d e k s   ( I Z V R `E N J E   0 1 . 0 1 .   -   3 1 . 1 2 . 2 0 2 3 .   /   T E K U I   P L A N   z a   2 0 2 3 . ) 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f e 6 e d 1 2 9 - a 7 0 f - 4 e b 1 - b 9 0 3 - 5 b 7 2 c 3 3 c a 3 f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a a f b 3 d 3 3 - c 5 e 8 - 4 b 6 f - b e 8 1 - e e e e 6 b 2 b 6 8 2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8 4 7 4 1 1 2 d - 5 5 5 1 - 4 d 5 7 - b 1 1 f - b e 2 5 7 f 9 2 e a 9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e e a e c 3 7 - c c 3 e - 4 6 6 1 - 9 d 9 6 - 1 6 c b 5 f b c c c 7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0 a f 5 2 c b - f 7 8 6 - 4 0 8 7 - 8 1 e b - 0 3 1 3 d 2 8 b f 6 8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8 3 7 b c 5 6 d - f 2 7 9 - 4 3 0 9 - 9 8 7 d - 4 6 3 9 d b a 4 1 b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2 c 1 c 7 e 5 - 7 a b d - 4 a d b - a e 3 4 - 8 0 0 0 a 1 1 a d b f 8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8 f 9 e e f a 7 - 6 f 4 b - 4 2 4 4 - a 1 6 4 - e f 9 f 2 c e c d b 0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a 2 d e 9 b 9 5 - f 7 5 f - 4 d 2 a - a d e 7 - d e d 1 4 8 4 2 2 9 8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d 5 c 0 d d 7 a - 7 3 4 b - 4 d 9 7 - a a 6 9 - f 6 b f 5 f 7 7 f e d 7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a 6 5 1 e d 2 8 - c 2 4 2 - 4 e 6 7 - a f 5 3 - 8 8 9 0 d 1 e 4 3 3 8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0 8 e 2 a 2 c 4 - 6 b b d - 4 b 5 e - 9 b 8 0 - d 4 7 0 7 0 8 3 4 7 9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c 0 2 a f 5 4 4 - 3 5 b c - 4 2 d 0 - 9 f 4 c - f 2 6 2 8 7 a 3 b 4 c a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K o n t n i P l a n D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 i : t y p e = " S a n d b o x E d i t o r M e a s u r e G r i d K e y " & g t ; & l t ; T a b l e N a m e & g t ; K o n t n i P l a n D & l t ; / T a b l e N a m e & g t ; & l t ; / K e y & g t ; & l t ; M a i n t a i n e r 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u n a & l t ; / K e y & g t ; & l t ; / D i a g r a m O b j e c t K e y & g t ; & l t ; D i a g r a m O b j e c t K e y & g t ; & l t ; K e y & g t ; C o l u m n s \ K o n t o   B r o j   i   N a z i v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F I N I Z V K O N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 i : t y p e = " S a n d b o x E d i t o r M e a s u r e G r i d K e y " & g t ; & l t ; T a b l e N a m e & g t ; F I N I Z V K O N & l t ; / T a b l e N a m e & g t ; & l t ; / K e y & g t ; & l t ; M a i n t a i n e r 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 r e a d o n l y & l t ; / K e y & g t ; & l t ; / D i a g r a m O b j e c t K e y & g t ; & l t ; D i a g r a m O b j e c t K e y & g t ; & l t ; K e y & g t ; M e a s u r e s \ P l a n   2 0 2 2   E U R & l t ; / K e y & g t ; & l t ; / D i a g r a m O b j e c t K e y & g t ; & l t ; D i a g r a m O b j e c t K e y & g t ; & l t ; K e y & g t ; M e a s u r e s \ P l a n   2 0 2 2   E U R \ T a g I n f o \ F o r m u l a & l t ; / K e y & g t ; & l t ; / D i a g r a m O b j e c t K e y & g t ; & l t ; D i a g r a m O b j e c t K e y & g t ; & l t ; K e y & g t ; M e a s u r e s \ P l a n   2 0 2 2   E U R \ T a g I n f o \ V a l u e & l t ; / K e y & g t ; & l t ; / D i a g r a m O b j e c t K e y & g t ; & l t ; D i a g r a m O b j e c t K e y & g t ; & l t ; K e y & g t ; M e a s u r e s \ P l a n   2 0 2 3   E U R & l t ; / K e y & g t ; & l t ; / D i a g r a m O b j e c t K e y & g t ; & l t ; D i a g r a m O b j e c t K e y & g t ; & l t ; K e y & g t ; M e a s u r e s \ P l a n   2 0 2 3   E U R \ T a g I n f o \ F o r m u l a & l t ; / K e y & g t ; & l t ; / D i a g r a m O b j e c t K e y & g t ; & l t ; D i a g r a m O b j e c t K e y & g t ; & l t ; K e y & g t ; M e a s u r e s \ P l a n   2 0 2 3   E U R \ T a g I n f o \ V a l u e & l t ; / K e y & g t ; & l t ; / D i a g r a m O b j e c t K e y & g t ; & l t ; D i a g r a m O b j e c t K e y & g t ; & l t ; K e y & g t ; C o l u m n s \ R a 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u n a & l t ; / K e y & g t ; & l t ; / D i a g r a m O b j e c t K e y & g t ; & l t ; D i a g r a m O b j e c t K e y & g t ; & l t ; K e y & g t ; C o l u m n s \ P R I H O D I   P O   I Z V O R I M A & l t ; / K e y & g t ; & l t ; / D i a g r a m O b j e c t K e y & g t ; & l t ; D i a g r a m O b j e c t K e y & g t ; & l t ; K e y & g t ; C o l u m n s \ P r i h o d i   1 & l t ; / K e y & g t ; & l t ; / D i a g r a m O b j e c t K e y & g t ; & l t ; D i a g r a m O b j e c t K e y & g t ; & l t ; K e y & g t ; C o l u m n s \ P r i h o d i   2 & l t ; / K e y & g t ; & l t ; / D i a g r a m O b j e c t K e y & g t ; & l t ; D i a g r a m O b j e c t K e y & g t ; & l t ; K e y & g t ; C o l u m n s \ I z v r ae n j e   2 0 2 1 .   S T A R O   E U R & l t ; / K e y & g t ; & l t ; / D i a g r a m O b j e c t K e y & g t ; & l t ; D i a g r a m O b j e c t K e y & g t ; & l t ; K e y & g t ; C o l u m n s \ P l a n   z a                                       2 0 2 2 .   E U R & l t ; / K e y & g t ; & l t ; / D i a g r a m O b j e c t K e y & g t ; & l t ; D i a g r a m O b j e c t K e y & g t ; & l t ; K e y & g t ; C o l u m n s \ P l a n   z a                                                   2 0 2 3 .   E U R & l t ; / K e y & g t ; & l t ; / D i a g r a m O b j e c t K e y & g t ; & l t ; D i a g r a m O b j e c t K e y & g t ; & l t ; K e y & g t ; C o l u m n s \ P r o j e k c i j a 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& l t ; / K e y & g t ; & l t ; / D i a g r a m O b j e c t K e y & g t ; & l t ; D i a g r a m O b j e c t K e y & g t ; & l t ; K e y & g t ; C o l u m n s \ A K T I V N O S T & l t ; / K e y & g t ; & l t ; / D i a g r a m O b j e c t K e y & g t ; & l t ; D i a g r a m O b j e c t K e y & g t ; & l t ; K e y & g t ; C o l u m n s \ I Z V O R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6 & l t ; / F o c u s C o l u m n & g t ; & l t ; F o c u s R o w & g t ; 3 & l t ; / F o c u s R o w & g t ; & l t ; S e l e c t i o n E n d C o l u m n & g t ; 6 & l t ; / S e l e c t i o n E n d C o l u m n & g t ; & l t ; S e l e c t i o n E n d R o w & g t ; 3 & l t ; / S e l e c t i o n E n d R o w & g t ; & l t ; S e l e c t i o n S t a r t C o l u m n & g t ; 6 & l t ; / S e l e c t i o n S t a r t C o l u m n & g t ; & l t ; S e l e c t i o n S t a r t R o w & g t ; 3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 P O   I Z V O R I M A & l t ; / K e y & g t ; & l t ; / a : K e y & g t ; & l t ; a : V a l u e 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 1 & l t ; / K e y & g t ; & l t ; / a : K e y & g t ; & l t ; a : V a l u e 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 2 & l t ; / K e y & g t ; & l t ; / a : K e y & g t ; & l t ; a : V a l u e 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 2 0 2 1 .   S T A R O   E U R & l t ; / K e y & g t ; & l t ; / a : K e y & g t ; & l t ; a : V a l u e 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 2 0 2 2 . 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            2 0 2 3 . 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 2 0 2 4 .   E U R & l t ; / K e y & g t ; & l t ; / a : K e y & g t ; & l t ; a : V a l u e 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K T I V N O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z a Z a U p i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 i : t y p e = " S a n d b o x E d i t o r M e a s u r e G r i d K e y " & g t ; & l t ; T a b l e N a m e & g t ; B a z a Z a U p i t & l t ; / T a b l e N a m e & g t ; & l t ; / K e y & g t ; & l t ; M a i n t a i n e r 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  o f   P r o j e k c i j a   z a   2 0 2 5 .   E U R & l t ; / K e y & g t ; & l t ; / D i a g r a m O b j e c t K e y & g t ; & l t ; D i a g r a m O b j e c t K e y & g t ; & l t ; K e y & g t ; M e a s u r e s \ S u m   o f   P r o j e k c i j a   z a   2 0 2 5 .   E U R \ T a g I n f o \ F o r m u l a & l t ; / K e y & g t ; & l t ; / D i a g r a m O b j e c t K e y & g t ; & l t ; D i a g r a m O b j e c t K e y & g t ; & l t ; K e y & g t ; M e a s u r e s \ S u m   o f   P r o j e k c i j a   z a   2 0 2 5 .   E U R \ T a g I n f o \ V r i j e d n o s t & l t ; / K e y & g t ; & l t ; / D i a g r a m O b j e c t K e y & g t ; & l t ; D i a g r a m O b j e c t K e y & g t ; & l t ; K e y & g t ; M e a s u r e s \ Z b r o j   r e s u r s a   P l a n   z a   2 0 2 4 .   E U R & l t ; / K e y & g t ; & l t ; / D i a g r a m O b j e c t K e y & g t ; & l t ; D i a g r a m O b j e c t K e y & g t ; & l t ; K e y & g t ; M e a s u r e s \ Z b r o j   r e s u r s a   P l a n   z a   2 0 2 4 .   E U R \ T a g I n f o \ F o r m u l a & l t ; / K e y & g t ; & l t ; / D i a g r a m O b j e c t K e y & g t ; & l t ; D i a g r a m O b j e c t K e y & g t ; & l t ; K e y & g t ; M e a s u r e s \ Z b r o j   r e s u r s a   P l a n   z a   2 0 2 4 .   E U R \ T a g I n f o \ V r i j e d n o s t & l t ; / K e y & g t ; & l t ; / D i a g r a m O b j e c t K e y & g t ; & l t ; D i a g r a m O b j e c t K e y & g t ; & l t ; K e y & g t ; M e a s u r e s \ Z b r o j   r e s u r s a   I z v r ae n j e   0 1 . 0 1 . - 3 0 . 0 6 . 2 0 2 2 . & l t ; / K e y & g t ; & l t ; / D i a g r a m O b j e c t K e y & g t ; & l t ; D i a g r a m O b j e c t K e y & g t ; & l t ; K e y & g t ; M e a s u r e s \ Z b r o j   r e s u r s a   I z v r ae n j e   0 1 . 0 1 . - 3 0 . 0 6 . 2 0 2 2 . \ T a g I n f o \ F o r m u l a & l t ; / K e y & g t ; & l t ; / D i a g r a m O b j e c t K e y & g t ; & l t ; D i a g r a m O b j e c t K e y & g t ; & l t ; K e y & g t ; M e a s u r e s \ Z b r o j   r e s u r s a   I z v r ae n j e   0 1 . 0 1 . - 3 0 . 0 6 . 2 0 2 2 . \ T a g I n f o \ V r i j e d n o s t & l t ; / K e y & g t ; & l t ; / D i a g r a m O b j e c t K e y & g t ; & l t ; D i a g r a m O b j e c t K e y & g t ; & l t ; K e y & g t ; M e a s u r e s \ Z b r o j   r e s u r s a   I Z V R `E N J E   0 1 . 0 1 .   -   3 1 . 1 2 . 2 0 2 2 .   E U R & l t ; / K e y & g t ; & l t ; / D i a g r a m O b j e c t K e y & g t ; & l t ; D i a g r a m O b j e c t K e y & g t ; & l t ; K e y & g t ; M e a s u r e s \ Z b r o j   r e s u r s a   I Z V R `E N J E   0 1 . 0 1 .   -   3 1 . 1 2 . 2 0 2 2 .   E U R \ T a g I n f o \ F o r m u l a & l t ; / K e y & g t ; & l t ; / D i a g r a m O b j e c t K e y & g t ; & l t ; D i a g r a m O b j e c t K e y & g t ; & l t ; K e y & g t ; M e a s u r e s \ Z b r o j   r e s u r s a   I Z V R `E N J E   0 1 . 0 1 .   -   3 1 . 1 2 . 2 0 2 2 .   E U R \ T a g I n f o \ V r i j e d n o s t & l t ; / K e y & g t ; & l t ; / D i a g r a m O b j e c t K e y & g t ; & l t ; D i a g r a m O b j e c t K e y & g t ; & l t ; K e y & g t ; M e a s u r e s \ P r o j e k c i j a   z a   2 0 2 4   E U R & l t ; / K e y & g t ; & l t ; / D i a g r a m O b j e c t K e y & g t ; & l t ; D i a g r a m O b j e c t K e y & g t ; & l t ; K e y & g t ; M e a s u r e s \ P r o j e k c i j a   z a   2 0 2 4   E U R \ T a g I n f o \ F o r m u l a & l t ; / K e y & g t ; & l t ; / D i a g r a m O b j e c t K e y & g t ; & l t ; D i a g r a m O b j e c t K e y & g t ; & l t ; K e y & g t ; M e a s u r e s \ P r o j e k c i j a   z a   2 0 2 4   E U R \ T a g I n f o \ V r i j e d n o s t & l t ; / K e y & g t ; & l t ; / D i a g r a m O b j e c t K e y & g t ; & l t ; D i a g r a m O b j e c t K e y & g t ; & l t ; K e y & g t ; M e a s u r e s \ P r o j e k c i j a   z a   2 0 2 5   E U R & l t ; / K e y & g t ; & l t ; / D i a g r a m O b j e c t K e y & g t ; & l t ; D i a g r a m O b j e c t K e y & g t ; & l t ; K e y & g t ; M e a s u r e s \ P r o j e k c i j a   z a   2 0 2 5   E U R \ T a g I n f o \ F o r m u l a & l t ; / K e y & g t ; & l t ; / D i a g r a m O b j e c t K e y & g t ; & l t ; D i a g r a m O b j e c t K e y & g t ; & l t ; K e y & g t ; M e a s u r e s \ P r o j e k c i j a   z a   2 0 2 5   E U R \ T a g I n f o \ V r i j e d n o s t & l t ; / K e y & g t ; & l t ; / D i a g r a m O b j e c t K e y & g t ; & l t ; D i a g r a m O b j e c t K e y & g t ; & l t ; K e y & g t ; M e a s u r e s \ P r o j e k c i j a   z a   2 0 2 4   H R K & l t ; / K e y & g t ; & l t ; / D i a g r a m O b j e c t K e y & g t ; & l t ; D i a g r a m O b j e c t K e y & g t ; & l t ; K e y & g t ; M e a s u r e s \ P r o j e k c i j a   z a   2 0 2 4   H R K \ T a g I n f o \ F o r m u l a & l t ; / K e y & g t ; & l t ; / D i a g r a m O b j e c t K e y & g t ; & l t ; D i a g r a m O b j e c t K e y & g t ; & l t ; K e y & g t ; M e a s u r e s \ P r o j e k c i j a   z a   2 0 2 4   H R K \ T a g I n f o \ V r i j e d n o s t & l t ; / K e y & g t ; & l t ; / D i a g r a m O b j e c t K e y & g t ; & l t ; D i a g r a m O b j e c t K e y & g t ; & l t ; K e y & g t ; M e a s u r e s \ P l a n   z a   2 0 2 4   E U R & l t ; / K e y & g t ; & l t ; / D i a g r a m O b j e c t K e y & g t ; & l t ; D i a g r a m O b j e c t K e y & g t ; & l t ; K e y & g t ; M e a s u r e s \ P l a n   z a   2 0 2 4   E U R \ T a g I n f o \ F o r m u l a & l t ; / K e y & g t ; & l t ; / D i a g r a m O b j e c t K e y & g t ; & l t ; D i a g r a m O b j e c t K e y & g t ; & l t ; K e y & g t ; M e a s u r e s \ P l a n   z a   2 0 2 4   E U R \ T a g I n f o \ V r i j e d n o s t & l t ; / K e y & g t ; & l t ; / D i a g r a m O b j e c t K e y & g t ; & l t ; D i a g r a m O b j e c t K e y & g t ; & l t ; K e y & g t ; M e a s u r e s \ P r o j e k c i j a   z a   2 0 2 6   E U R & l t ; / K e y & g t ; & l t ; / D i a g r a m O b j e c t K e y & g t ; & l t ; D i a g r a m O b j e c t K e y & g t ; & l t ; K e y & g t ; M e a s u r e s \ P r o j e k c i j a   z a   2 0 2 6   E U R \ T a g I n f o \ F o r m u l a & l t ; / K e y & g t ; & l t ; / D i a g r a m O b j e c t K e y & g t ; & l t ; D i a g r a m O b j e c t K e y & g t ; & l t ; K e y & g t ; M e a s u r e s \ P r o j e k c i j a   z a   2 0 2 6   E U R \ T a g I n f o \ V r i j e d n o s t & l t ; / K e y & g t ; & l t ; / D i a g r a m O b j e c t K e y & g t ; & l t ; D i a g r a m O b j e c t K e y & g t ; & l t ; K e y & g t ; M e a s u r e s \ P l a n   z a   2 0 2 4   E U R   9 2 1 1   P r i j .   s r e d .   i z   P r e t h . & l t ; / K e y & g t ; & l t ; / D i a g r a m O b j e c t K e y & g t ; & l t ; D i a g r a m O b j e c t K e y & g t ; & l t ; K e y & g t ; M e a s u r e s \ P l a n   z a   2 0 2 4   E U R   9 2 1 1   P r i j .   s r e d .   i z   P r e t h . \ T a g I n f o \ F o r m u l a & l t ; / K e y & g t ; & l t ; / D i a g r a m O b j e c t K e y & g t ; & l t ; D i a g r a m O b j e c t K e y & g t ; & l t ; K e y & g t ; M e a s u r e s \ P l a n   z a   2 0 2 4   E U R   9 2 1 1   P r i j .   s r e d .   i z   P r e t h . \ T a g I n f o \ V r i j e d n o s t & l t ; / K e y & g t ; & l t ; / D i a g r a m O b j e c t K e y & g t ; & l t ; D i a g r a m O b j e c t K e y & g t ; & l t ; K e y & g t ; M e a s u r e s \ P l a n   z a   2 0 2 4   E U R   9 2 1 2   P r i j .   s r e d .   u   S l j e d .   g o d . & l t ; / K e y & g t ; & l t ; / D i a g r a m O b j e c t K e y & g t ; & l t ; D i a g r a m O b j e c t K e y & g t ; & l t ; K e y & g t ; M e a s u r e s \ P l a n   z a   2 0 2 4   E U R   9 2 1 2   P r i j .   s r e d .   u   S l j e d .   g o d . \ T a g I n f o \ F o r m u l a & l t ; / K e y & g t ; & l t ; / D i a g r a m O b j e c t K e y & g t ; & l t ; D i a g r a m O b j e c t K e y & g t ; & l t ; K e y & g t ; M e a s u r e s \ P l a n   z a   2 0 2 4 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 2 0 2 6   E U R   9 2 1 1   P r i j .   s r e d .   i z   P r e t h . & l t ; / K e y & g t ; & l t ; / D i a g r a m O b j e c t K e y & g t ; & l t ; D i a g r a m O b j e c t K e y & g t ; & l t ; K e y & g t ; M e a s u r e s \ P r o j e k c i j a   z a   2 0 2 6 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 2 0 2 6 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 2 0 2 6   E U R   9 2 1 2   P r i j .   s r e d .   u   S l j e d .   g o d . & l t ; / K e y & g t ; & l t ; / D i a g r a m O b j e c t K e y & g t ; & l t ; D i a g r a m O b j e c t K e y & g t ; & l t ; K e y & g t ; M e a s u r e s \ P r o j e k c i j a 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 2 0 2 5   E U R   9 2 1 1   P r i j .   s r e d .   i z   P r e t h . & l t ; / K e y & g t ; & l t ; / D i a g r a m O b j e c t K e y & g t ; & l t ; D i a g r a m O b j e c t K e y & g t ; & l t ; K e y & g t ; M e a s u r e s \ P r o j e k c i j a   z a   2 0 2 5 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 2 0 2 5 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 2 0 2 5   E U R   9 2 1 2   P r i j .   s r e d .   u   S l j e d .   g o d . & l t ; / K e y & g t ; & l t ; / D i a g r a m O b j e c t K e y & g t ; & l t ; D i a g r a m O b j e c t K e y & g t ; & l t ; K e y & g t ; M e a s u r e s \ P r o j e k c i j a 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 2 0 2 5   E U R   F I L T E R & l t ; / K e y & g t ; & l t ; / D i a g r a m O b j e c t K e y & g t ; & l t ; D i a g r a m O b j e c t K e y & g t ; & l t ; K e y & g t ; M e a s u r e s \ P r o j e k c i j a   z a   2 0 2 5   E U R   F I L T E R \ T a g I n f o \ F o r m u l a & l t ; / K e y & g t ; & l t ; / D i a g r a m O b j e c t K e y & g t ; & l t ; D i a g r a m O b j e c t K e y & g t ; & l t ; K e y & g t ; M e a s u r e s \ P r o j e k c i j a   z a   2 0 2 5   E U R   F I L T E R \ T a g I n f o \ V r i j e d n o s t & l t ; / K e y & g t ; & l t ; / D i a g r a m O b j e c t K e y & g t ; & l t ; D i a g r a m O b j e c t K e y & g t ; & l t ; K e y & g t ; M e a s u r e s \ P r o j e k c i j a   z a   2 0 2 6   E U R   F I L T E R & l t ; / K e y & g t ; & l t ; / D i a g r a m O b j e c t K e y & g t ; & l t ; D i a g r a m O b j e c t K e y & g t ; & l t ; K e y & g t ; M e a s u r e s \ P r o j e k c i j a   z a   2 0 2 6   E U R   F I L T E R \ T a g I n f o \ F o r m u l a & l t ; / K e y & g t ; & l t ; / D i a g r a m O b j e c t K e y & g t ; & l t ; D i a g r a m O b j e c t K e y & g t ; & l t ; K e y & g t ; M e a s u r e s \ P r o j e k c i j a   z a   2 0 2 6   E U R   F I L T E R \ T a g I n f o \ V r i j e d n o s t & l t ; / K e y & g t ; & l t ; / D i a g r a m O b j e c t K e y & g t ; & l t ; D i a g r a m O b j e c t K e y & g t ; & l t ; K e y & g t ; M e a s u r e s \ P l a n   z a   2 0 2 4   E U R   F I L T E R & l t ; / K e y & g t ; & l t ; / D i a g r a m O b j e c t K e y & g t ; & l t ; D i a g r a m O b j e c t K e y & g t ; & l t ; K e y & g t ; M e a s u r e s \ P l a n   z a   2 0 2 4   E U R   F I L T E R \ T a g I n f o \ F o r m u l a & l t ; / K e y & g t ; & l t ; / D i a g r a m O b j e c t K e y & g t ; & l t ; D i a g r a m O b j e c t K e y & g t ; & l t ; K e y & g t ; M e a s u r e s \ P l a n   z a   2 0 2 4   E U R   F I L T E R \ T a g I n f o \ V r i j e d n o s t & l t ; / K e y & g t ; & l t ; / D i a g r a m O b j e c t K e y & g t ; & l t ; D i a g r a m O b j e c t K e y & g t ; & l t ; K e y & g t ; M e a s u r e s \ P l a n   z a   2 0 2 2   E U R & l t ; / K e y & g t ; & l t ; / D i a g r a m O b j e c t K e y & g t ; & l t ; D i a g r a m O b j e c t K e y & g t ; & l t ; K e y & g t ; M e a s u r e s \ P l a n   z a   2 0 2 2   E U R \ T a g I n f o \ F o r m u l a & l t ; / K e y & g t ; & l t ; / D i a g r a m O b j e c t K e y & g t ; & l t ; D i a g r a m O b j e c t K e y & g t ; & l t ; K e y & g t ; M e a s u r e s \ P l a n   z a   2 0 2 2   E U R \ T a g I n f o \ V r i j e d n o s t & l t ; / K e y & g t ; & l t ; / D i a g r a m O b j e c t K e y & g t ; & l t ; D i a g r a m O b j e c t K e y & g t ; & l t ; K e y & g t ; M e a s u r e s \ P l a n   z a   2 0 2 2   E U R   9 2 1 1   P r i j .   s r e d .   i z   P r e t h . & l t ; / K e y & g t ; & l t ; / D i a g r a m O b j e c t K e y & g t ; & l t ; D i a g r a m O b j e c t K e y & g t ; & l t ; K e y & g t ; M e a s u r e s \ P l a n   z a   2 0 2 2   E U R   9 2 1 1   P r i j .   s r e d .   i z   P r e t h . \ T a g I n f o \ F o r m u l a & l t ; / K e y & g t ; & l t ; / D i a g r a m O b j e c t K e y & g t ; & l t ; D i a g r a m O b j e c t K e y & g t ; & l t ; K e y & g t ; M e a s u r e s \ P l a n   z a   2 0 2 2   E U R   9 2 1 1   P r i j .   s r e d .   i z   P r e t h . \ T a g I n f o \ V r i j e d n o s t & l t ; / K e y & g t ; & l t ; / D i a g r a m O b j e c t K e y & g t ; & l t ; D i a g r a m O b j e c t K e y & g t ; & l t ; K e y & g t ; M e a s u r e s \ P l a n   z a   2 0 2 2   E U R   9 2 1 2   P r i j .   s r e d .   u   S l j e d .   g o d . & l t ; / K e y & g t ; & l t ; / D i a g r a m O b j e c t K e y & g t ; & l t ; D i a g r a m O b j e c t K e y & g t ; & l t ; K e y & g t ; M e a s u r e s \ P l a n   z a   2 0 2 2   E U R   9 2 1 2   P r i j .   s r e d .   u   S l j e d .   g o d . \ T a g I n f o \ F o r m u l a & l t ; / K e y & g t ; & l t ; / D i a g r a m O b j e c t K e y & g t ; & l t ; D i a g r a m O b j e c t K e y & g t ; & l t ; K e y & g t ; M e a s u r e s \ P l a n   z a   2 0 2 2   E U R   9 2 1 2   P r i j .   s r e d .   u   S l j e d .   g o d . \ T a g I n f o \ V r i j e d n o s t & l t ; / K e y & g t ; & l t ; / D i a g r a m O b j e c t K e y & g t ; & l t ; D i a g r a m O b j e c t K e y & g t ; & l t ; K e y & g t ; M e a s u r e s \ P l a n   z a   2 0 2 2   E U R   F I L T E R & l t ; / K e y & g t ; & l t ; / D i a g r a m O b j e c t K e y & g t ; & l t ; D i a g r a m O b j e c t K e y & g t ; & l t ; K e y & g t ; M e a s u r e s \ P l a n   z a   2 0 2 2   E U R   F I L T E R \ T a g I n f o \ F o r m u l a & l t ; / K e y & g t ; & l t ; / D i a g r a m O b j e c t K e y & g t ; & l t ; D i a g r a m O b j e c t K e y & g t ; & l t ; K e y & g t ; M e a s u r e s \ P l a n   z a   2 0 2 2   E U R   F I L T E R \ T a g I n f o \ V r i j e d n o s t & l t ; / K e y & g t ; & l t ; / D i a g r a m O b j e c t K e y & g t ; & l t ; D i a g r a m O b j e c t K e y & g t ; & l t ; K e y & g t ; M e a s u r e s \ I Z V O R N I   P l a n   z a   2 0 2 3   E U R & l t ; / K e y & g t ; & l t ; / D i a g r a m O b j e c t K e y & g t ; & l t ; D i a g r a m O b j e c t K e y & g t ; & l t ; K e y & g t ; M e a s u r e s \ I Z V O R N I   P l a n   z a   2 0 2 3   E U R \ T a g I n f o \ F o r m u l a & l t ; / K e y & g t ; & l t ; / D i a g r a m O b j e c t K e y & g t ; & l t ; D i a g r a m O b j e c t K e y & g t ; & l t ; K e y & g t ; M e a s u r e s \ I Z V O R N I   P l a n   z a   2 0 2 3   E U R \ T a g I n f o \ V r i j e d n o s t & l t ; / K e y & g t ; & l t ; / D i a g r a m O b j e c t K e y & g t ; & l t ; D i a g r a m O b j e c t K e y & g t ; & l t ; K e y & g t ; M e a s u r e s \ I Z V O R N I   P l a n   z a   2 0 2 3   E U R   9 2 1 1   P r i j .   s r e d .   i z   P r e t h . & l t ; / K e y & g t ; & l t ; / D i a g r a m O b j e c t K e y & g t ; & l t ; D i a g r a m O b j e c t K e y & g t ; & l t ; K e y & g t ; M e a s u r e s \ I Z V O R N I   P l a n   z a   2 0 2 3   E U R   9 2 1 1   P r i j .   s r e d .   i z   P r e t h . \ T a g I n f o \ F o r m u l a & l t ; / K e y & g t ; & l t ; / D i a g r a m O b j e c t K e y & g t ; & l t ; D i a g r a m O b j e c t K e y & g t ; & l t ; K e y & g t ; M e a s u r e s \ I Z V O R N I   P l a n   z a   2 0 2 3   E U R   9 2 1 1   P r i j .   s r e d .   i z   P r e t h . \ T a g I n f o \ V r i j e d n o s t & l t ; / K e y & g t ; & l t ; / D i a g r a m O b j e c t K e y & g t ; & l t ; D i a g r a m O b j e c t K e y & g t ; & l t ; K e y & g t ; M e a s u r e s \ I Z V O R N I   P l a n   z a   2 0 2 3   E U R   9 2 1 2   P r i j .   s r e d .   u   S l j e d .   g o d . & l t ; / K e y & g t ; & l t ; / D i a g r a m O b j e c t K e y & g t ; & l t ; D i a g r a m O b j e c t K e y & g t ; & l t ; K e y & g t ; M e a s u r e s \ I Z V O R N I   P l a n   z a   2 0 2 3   E U R   9 2 1 2   P r i j .   s r e d .   u   S l j e d .   g o d . \ T a g I n f o \ F o r m u l a & l t ; / K e y & g t ; & l t ; / D i a g r a m O b j e c t K e y & g t ; & l t ; D i a g r a m O b j e c t K e y & g t ; & l t ; K e y & g t ; M e a s u r e s \ I Z V O R N I   P l a n   z a   2 0 2 3   E U R   9 2 1 2   P r i j .   s r e d .   u   S l j e d .   g o d . \ T a g I n f o \ V r i j e d n o s t & l t ; / K e y & g t ; & l t ; / D i a g r a m O b j e c t K e y & g t ; & l t ; D i a g r a m O b j e c t K e y & g t ; & l t ; K e y & g t ; M e a s u r e s \ I Z V O R N I   P l a n   z a   2 0 2 3   E U R   F I L T E R & l t ; / K e y & g t ; & l t ; / D i a g r a m O b j e c t K e y & g t ; & l t ; D i a g r a m O b j e c t K e y & g t ; & l t ; K e y & g t ; M e a s u r e s \ I Z V O R N I   P l a n   z a   2 0 2 3   E U R   F I L T E R \ T a g I n f o \ F o r m u l a & l t ; / K e y & g t ; & l t ; / D i a g r a m O b j e c t K e y & g t ; & l t ; D i a g r a m O b j e c t K e y & g t ; & l t ; K e y & g t ; M e a s u r e s \ I Z V O R N I   P l a n   z a   2 0 2 3   E U R   F I L T E R \ T a g I n f o \ V r i j e d n o s t & l t ; / K e y & g t ; & l t ; / D i a g r a m O b j e c t K e y & g t ; & l t ; D i a g r a m O b j e c t K e y & g t ; & l t ; K e y & g t ; M e a s u r e s \ I z v r ae n j e   0 1 . 0 1 - 3 0 . 0 6 . 2 0 2 2   E U R & l t ; / K e y & g t ; & l t ; / D i a g r a m O b j e c t K e y & g t ; & l t ; D i a g r a m O b j e c t K e y & g t ; & l t ; K e y & g t ; M e a s u r e s \ I z v r ae n j e   0 1 . 0 1 - 3 0 . 0 6 . 2 0 2 2   E U R \ T a g I n f o \ F o r m u l a & l t ; / K e y & g t ; & l t ; / D i a g r a m O b j e c t K e y & g t ; & l t ; D i a g r a m O b j e c t K e y & g t ; & l t ; K e y & g t ; M e a s u r e s \ I z v r ae n j e   0 1 . 0 1 - 3 0 . 0 6 . 2 0 2 2   E U R \ T a g I n f o \ V r i j e d n o s t & l t ; / K e y & g t ; & l t ; / D i a g r a m O b j e c t K e y & g t ; & l t ; D i a g r a m O b j e c t K e y & g t ; & l t ; K e y & g t ; M e a s u r e s \ I z v r ae n j e   0 1 . 0 1 - 3 0 . 0 6 . 2 0 2 2   E U R   9 2 1 1   P r i j .   s r e d .   i z   P r e t h . & l t ; / K e y & g t ; & l t ; / D i a g r a m O b j e c t K e y & g t ; & l t ; D i a g r a m O b j e c t K e y & g t ; & l t ; K e y & g t ; M e a s u r e s \ I z v r ae n j e 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 0 1 . 0 1 - 3 0 . 0 6 . 2 0 2 2   E U R   F I L T E R & l t ; / K e y & g t ; & l t ; / D i a g r a m O b j e c t K e y & g t ; & l t ; D i a g r a m O b j e c t K e y & g t ; & l t ; K e y & g t ; M e a s u r e s \ I z v r ae n j e   0 1 . 0 1 - 3 0 . 0 6 . 2 0 2 2   E U R   F I L T E R \ T a g I n f o \ F o r m u l a & l t ; / K e y & g t ; & l t ; / D i a g r a m O b j e c t K e y & g t ; & l t ; D i a g r a m O b j e c t K e y & g t ; & l t ; K e y & g t ; M e a s u r e s \ I z v r ae n j e   0 1 . 0 1 - 3 0 . 0 6 . 2 0 2 2   E U R   F I L T E R \ T a g I n f o \ V r i j e d n o s t & l t ; / K e y & g t ; & l t ; / D i a g r a m O b j e c t K e y & g t ; & l t ; D i a g r a m O b j e c t K e y & g t ; & l t ; K e y & g t ; M e a s u r e s \ I Z V O R N I / T E K U I   P l a n   z a   2 0 2 3 .   E U R & l t ; / K e y & g t ; & l t ; / D i a g r a m O b j e c t K e y & g t ; & l t ; D i a g r a m O b j e c t K e y & g t ; & l t ; K e y & g t ; M e a s u r e s \ I Z V O R N I / T E K U I   P l a n   z a   2 0 2 3 .   E U R \ T a g I n f o \ F o r m u l a & l t ; / K e y & g t ; & l t ; / D i a g r a m O b j e c t K e y & g t ; & l t ; D i a g r a m O b j e c t K e y & g t ; & l t ; K e y & g t ; M e a s u r e s \ I Z V O R N I / T E K U I   P l a n   z a   2 0 2 3 .   E U R \ T a g I n f o \ V r i j e d n o s t & l t ; / K e y & g t ; & l t ; / D i a g r a m O b j e c t K e y & g t ; & l t ; D i a g r a m O b j e c t K e y & g t ; & l t ; K e y & g t ; M e a s u r e s \ I Z V O R N I / T E K U I 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 P r e t h . \ T a g I n f o \ F o r m u l a & l t ; / K e y & g t ; & l t ; / D i a g r a m O b j e c t K e y & g t ; & l t ; D i a g r a m O b j e c t K e y & g t ; & l t ; K e y & g t ; M e a s u r e s \ I Z V O R N I / T E K U I 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 P r e t h . \ T a g I n f o \ V r i j e d n o s t & l t ; / K e y & g t ; & l t ; / D i a g r a m O b j e c t K e y & g t ; & l t ; D i a g r a m O b j e c t K e y & g t ; & l t ; K e y & g t ; M e a s u r e s \ I Z V O R N I / T E K U I 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 g o d . \ T a g I n f o \ V r i j e d n o s t & l t ; / K e y & g t ; & l t ; / D i a g r a m O b j e c t K e y & g t ; & l t ; D i a g r a m O b j e c t K e y & g t ; & l t ; K e y & g t ; M e a s u r e s \ I Z V O R N I / T E K U I   P l a n   z a   2 0 2 3 .   E U R   F I L T E R & l t ; / K e y & g t ; & l t ; / D i a g r a m O b j e c t K e y & g t ; & l t ; D i a g r a m O b j e c t K e y & g t ; & l t ; K e y & g t ; M e a s u r e s \ I Z V O R N I / T E K U I   P l a n   z a   2 0 2 3 .   E U R   F I L T E R \ T a g I n f o \ F o r m u l a & l t ; / K e y & g t ; & l t ; / D i a g r a m O b j e c t K e y & g t ; & l t ; D i a g r a m O b j e c t K e y & g t ; & l t ; K e y & g t ; M e a s u r e s \ I Z V O R N I / T E K U I   P l a n   z a   2 0 2 3 .   E U R   F I L T E R \ T a g I n f o \ V r i j e d n o s t & l t ; / K e y & g t ; & l t ; / D i a g r a m O b j e c t K e y & g t ; & l t ; D i a g r a m O b j e c t K e y & g t ; & l t ; K e y & g t ; M e a s u r e s \ I z v r ae n j e   0 1 . 0 1 - 3 0 . 0 6 . 2 0 2 3 .   E U R   9 2 1 1   P r i j .   s r e d .   i z   P r e t h . & l t ; / K e y & g t ; & l t ; / D i a g r a m O b j e c t K e y & g t ; & l t ; D i a g r a m O b j e c t K e y & g t ; & l t ; K e y & g t ; M e a s u r e s \ I z v r ae n j e 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 0 1 . 0 1 - 3 0 . 0 6 . 2 0 2 3 .   E U R   F I L T E R & l t ; / K e y & g t ; & l t ; / D i a g r a m O b j e c t K e y & g t ; & l t ; D i a g r a m O b j e c t K e y & g t ; & l t ; K e y & g t ; M e a s u r e s \ I z v r ae n j e   0 1 . 0 1 - 3 0 . 0 6 . 2 0 2 3 .   E U R   F I L T E R \ T a g I n f o \ F o r m u l a & l t ; / K e y & g t ; & l t ; / D i a g r a m O b j e c t K e y & g t ; & l t ; D i a g r a m O b j e c t K e y & g t ; & l t ; K e y & g t ; M e a s u r e s \ I z v r ae n j e   0 1 . 0 1 - 3 0 . 0 6 . 2 0 2 3 .   E U R   F I L T E R \ T a g I n f o \ V r i j e d n o s t & l t ; / K e y & g t ; & l t ; / D i a g r a m O b j e c t K e y & g t ; & l t ; D i a g r a m O b j e c t K e y & g t ; & l t ; K e y & g t ; M e a s u r e s \ I n d e k s 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 F I L T E R \ T a g I n f o \ V r i j e d n o s t & l t ; / K e y & g t ; & l t ; / D i a g r a m O b j e c t K e y & g t ; & l t ; D i a g r a m O b j e c t K e y & g t ; & l t ; K e y & g t ; M e a s u r e s \ I n d e k s   ( I z v   0 1 . 0 1 - 3 0 . 0 6 . 2 0 2 3   / I Z V O R N I   T E K U I   P L A N   z a   2 0 2 3 ) & l t ; / K e y & g t ; & l t ; / D i a g r a m O b j e c t K e y & g t ; & l t ; D i a g r a m O b j e c t K e y & g t ; & l t ; K e y & g t ; M e a s u r e s \ I n d e k s 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 2 0 2 3 ) \ T a g I n f o \ F o r m u l a & l t ; / K e y & g t ; & l t ; / D i a g r a m O b j e c t K e y & g t ; & l t ; D i a g r a m O b j e c t K e y & g t ; & l t ; K e y & g t ; M e a s u r e s \ I n d e k s 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 0 1 . 0 1 - 3 0 . 0 6 . 2 0 2 2   E U R & l t ; / K e y & g t ; & l t ; / D i a g r a m O b j e c t K e y & g t ; & l t ; D i a g r a m O b j e c t K e y & g t ; & l t ; K e y & g t ; M e a s u r e s \ I z v r ae n j e   b e z   z a o k r u ~i v a n j a   0 1 . 0 1 - 3 0 . 0 6 . 2 0 2 2 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 0 1 . 0 1 - 3 0 . 0 6 . 2 0 2 2   E U R \ T a g I n f o \ V r i j e d n o s t & l t ; / K e y & g t ; & l t ; / D i a g r a m O b j e c t K e y & g t ; & l t ; D i a g r a m O b j e c t K e y & g t ; & l t ; K e y & g t ; M e a s u r e s \ I z v r ae n j e 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 0 1 . 0 1 - 3 0 . 0 6 . 2 0 2 3 .   E U R & l t ; / K e y & g t ; & l t ; / D i a g r a m O b j e c t K e y & g t ; & l t ; D i a g r a m O b j e c t K e y & g t ; & l t ; K e y & g t ; M e a s u r e s \ I z v r ae n j e   b e z   z a o k r u ~i v a n j a   0 1 . 0 1 - 3 0 . 0 6 . 2 0 2 3 . 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 0 1 . 0 1 - 3 0 . 0 6 . 2 0 2 3 .   E U R \ T a g I n f o \ V r i j e d n o s t & l t ; / K e y & g t ; & l t ; / D i a g r a m O b j e c t K e y & g t ; & l t ; D i a g r a m O b j e c t K e y & g t ; & l t ; K e y & g t ; M e a s u r e s \ I z v r ae n j e   0 1 . 0 1 - 3 0 . 0 6 . 2 0 2 3   E U R & l t ; / K e y & g t ; & l t ; / D i a g r a m O b j e c t K e y & g t ; & l t ; D i a g r a m O b j e c t K e y & g t ; & l t ; K e y & g t ; M e a s u r e s \ I z v r ae n j e   0 1 . 0 1 - 3 0 . 0 6 . 2 0 2 3   E U R \ T a g I n f o \ F o r m u l a & l t ; / K e y & g t ; & l t ; / D i a g r a m O b j e c t K e y & g t ; & l t ; D i a g r a m O b j e c t K e y & g t ; & l t ; K e y & g t ; M e a s u r e s \ I z v r ae n j e   0 1 . 0 1 - 3 0 . 0 6 . 2 0 2 3   E U R \ T a g I n f o \ V r i j e d n o s t & l t ; / K e y & g t ; & l t ; / D i a g r a m O b j e c t K e y & g t ; & l t ; D i a g r a m O b j e c t K e y & g t ; & l t ; K e y & g t ; M e a s u r e s \ I Z V R `E N J E   0 1 . 0 1 .   -   3 1 . 1 2 . 2 0 2 2 & l t ; / K e y & g t ; & l t ; / D i a g r a m O b j e c t K e y & g t ; & l t ; D i a g r a m O b j e c t K e y & g t ; & l t ; K e y & g t ; M e a s u r e s \ I Z V R `E N J E   0 1 . 0 1 .   -   3 1 . 1 2 . 2 0 2 2 \ T a g I n f o \ F o r m u l a & l t ; / K e y & g t ; & l t ; / D i a g r a m O b j e c t K e y & g t ; & l t ; D i a g r a m O b j e c t K e y & g t ; & l t ; K e y & g t ; M e a s u r e s \ I Z V R `E N J E   0 1 . 0 1 .   -   3 1 . 1 2 . 2 0 2 2 \ T a g I n f o \ V r i j e d n o s t & l t ; / K e y & g t ; & l t ; / D i a g r a m O b j e c t K e y & g t ; & l t ; D i a g r a m O b j e c t K e y & g t ; & l t ; K e y & g t ; M e a s u r e s \ I Z V R `E N J E   0 1 . 0 1 .   -   3 1 . 1 2 . 2 0 2 2   ( 9 2 1 1   P r i j .   s r e d .   i z   P r e t . ) & l t ; / K e y & g t ; & l t ; / D i a g r a m O b j e c t K e y & g t ; & l t ; D i a g r a m O b j e c t K e y & g t ; & l t ; K e y & g t ; M e a s u r e s \ I Z V R `E N J E   0 1 . 0 1 .   -   3 1 . 1 2 . 2 0 2 2   ( 9 2 1 1   P r i j .   s r e d .   i z   P r e t . ) \ T a g I n f o \ F o r m u l a & l t ; / K e y & g t ; & l t ; / D i a g r a m O b j e c t K e y & g t ; & l t ; D i a g r a m O b j e c t K e y & g t ; & l t ; K e y & g t ; M e a s u r e s \ I Z V R `E N J E   0 1 . 0 1 .   -   3 1 . 1 2 . 2 0 2 2   ( 9 2 1 1   P r i j .   s r e d .   i z   P r e t . ) \ T a g I n f o \ V r i j e d n o s t & l t ; / K e y & g t ; & l t ; / D i a g r a m O b j e c t K e y & g t ; & l t ; D i a g r a m O b j e c t K e y & g t ; & l t ; K e y & g t ; M e a s u r e s \ I Z V R `E N J E   0 1 . 0 1 .   -   3 1 . 1 2 . 2 0 2 2   ( 9 2 1 2   P r i j .   s r e d .   u   S l j e d . ) & l t ; / K e y & g t ; & l t ; / D i a g r a m O b j e c t K e y & g t ; & l t ; D i a g r a m O b j e c t K e y & g t ; & l t ; K e y & g t ; M e a s u r e s \ I Z V R `E N J E   0 1 . 0 1 .   -   3 1 . 1 2 . 2 0 2 2   ( 9 2 1 2   P r i j .   s r e d .   u   S l j e d . ) \ T a g I n f o \ F o r m u l a & l t ; / K e y & g t ; & l t ; / D i a g r a m O b j e c t K e y & g t ; & l t ; D i a g r a m O b j e c t K e y & g t ; & l t ; K e y & g t ; M e a s u r e s \ I Z V R `E N J E   0 1 . 0 1 .   -   3 1 . 1 2 . 2 0 2 2   ( 9 2 1 2   P r i j .   s r e d .   u   S l j e d . ) \ T a g I n f o \ V r i j e d n o s t & l t ; / K e y & g t ; & l t ; / D i a g r a m O b j e c t K e y & g t ; & l t ; D i a g r a m O b j e c t K e y & g t ; & l t ; K e y & g t ; M e a s u r e s \ I Z V R `E N J E   0 1 . 0 1 .   -   3 1 . 1 2 . 2 0 2 2   ( F I L T E R ) & l t ; / K e y & g t ; & l t ; / D i a g r a m O b j e c t K e y & g t ; & l t ; D i a g r a m O b j e c t K e y & g t ; & l t ; K e y & g t ; M e a s u r e s \ I Z V R `E N J E   0 1 . 0 1 .   -   3 1 . 1 2 . 2 0 2 2   ( F I L T E R ) \ T a g I n f o \ F o r m u l a & l t ; / K e y & g t ; & l t ; / D i a g r a m O b j e c t K e y & g t ; & l t ; D i a g r a m O b j e c t K e y & g t ; & l t ; K e y & g t ; M e a s u r e s \ I Z V R `E N J E   0 1 . 0 1 .   -   3 1 . 1 2 . 2 0 2 2   ( F I L T E R ) \ T a g I n f o \ V r i j e d n o s t & l t ; / K e y & g t ; & l t ; / D i a g r a m O b j e c t K e y & g t ; & l t ; D i a g r a m O b j e c t K e y & g t ; & l t ; K e y & g t ; M e a s u r e s \ I Z V O R N I   P L A N   I L I   R E B A L A N S   Z A   2 0 2 3 & l t ; / K e y & g t ; & l t ; / D i a g r a m O b j e c t K e y & g t ; & l t ; D i a g r a m O b j e c t K e y & g t ; & l t ; K e y & g t ; M e a s u r e s \ I Z V O R N I   P L A N   I L I   R E B A L A N S   Z A   2 0 2 3 \ T a g I n f o \ F o r m u l a & l t ; / K e y & g t ; & l t ; / D i a g r a m O b j e c t K e y & g t ; & l t ; D i a g r a m O b j e c t K e y & g t ; & l t ; K e y & g t ; M e a s u r e s \ I Z V O R N I   P L A N   I L I   R E B A L A N S   Z A   2 0 2 3 \ T a g I n f o \ V r i j e d n o s t & l t ; / K e y & g t ; & l t ; / D i a g r a m O b j e c t K e y & g t ; & l t ; D i a g r a m O b j e c t K e y & g t ; & l t ; K e y & g t ; M e a s u r e s \ I Z V O R N I   P L A N   I L I   R E B A L A N S   Z A   2 0 2 3   ( 9 2 1 1   P r i j .   s r e d .   i z   P r e t h . ) & l t ; / K e y & g t ; & l t ; / D i a g r a m O b j e c t K e y & g t ; & l t ; D i a g r a m O b j e c t K e y & g t ; & l t ; K e y & g t ; M e a s u r e s \ I Z V O R N I   P L A N   I L I   R E B A L A N S   Z A   2 0 2 3   ( 9 2 1 1   P r i j .   s r e d .   i z   P r e t h . ) \ T a g I n f o \ F o r m u l a & l t ; / K e y & g t ; & l t ; / D i a g r a m O b j e c t K e y & g t ; & l t ; D i a g r a m O b j e c t K e y & g t ; & l t ; K e y & g t ; M e a s u r e s \ I Z V O R N I   P L A N   I L I   R E B A L A N S   Z A   2 0 2 3   ( 9 2 1 1   P r i j .   s r e d .   i z   P r e t h . ) \ T a g I n f o \ V r i j e d n o s t & l t ; / K e y & g t ; & l t ; / D i a g r a m O b j e c t K e y & g t ; & l t ; D i a g r a m O b j e c t K e y & g t ; & l t ; K e y & g t ; M e a s u r e s \ I Z V O R N I   P L A N   I L I   R E B A L A N S   Z A   2 0 2 3   ( 9 2 1 2   P r i j .   s r e d .   u   S l j e d . ) & l t ; / K e y & g t ; & l t ; / D i a g r a m O b j e c t K e y & g t ; & l t ; D i a g r a m O b j e c t K e y & g t ; & l t ; K e y & g t ; M e a s u r e s \ I Z V O R N I   P L A N   I L I   R E B A L A N S   Z A   2 0 2 3   ( 9 2 1 2   P r i j .   s r e d .   u   S l j e d . ) \ T a g I n f o \ F o r m u l a & l t ; / K e y & g t ; & l t ; / D i a g r a m O b j e c t K e y & g t ; & l t ; D i a g r a m O b j e c t K e y & g t ; & l t ; K e y & g t ; M e a s u r e s \ I Z V O R N I   P L A N   I L I   R E B A L A N S   Z A   2 0 2 3   ( 9 2 1 2   P r i j .   s r e d .   u   S l j e d . ) \ T a g I n f o \ V r i j e d n o s t & l t ; / K e y & g t ; & l t ; / D i a g r a m O b j e c t K e y & g t ; & l t ; D i a g r a m O b j e c t K e y & g t ; & l t ; K e y & g t ; M e a s u r e s \ I Z V O R N I   P L A N   I L I   R E B A L A N S   Z A   2 0 2 3   ( F I L T E R ) & l t ; / K e y & g t ; & l t ; / D i a g r a m O b j e c t K e y & g t ; & l t ; D i a g r a m O b j e c t K e y & g t ; & l t ; K e y & g t ; M e a s u r e s \ I Z V O R N I   P L A N   I L I   R E B A L A N S   Z A   2 0 2 3   ( F I L T E R ) \ T a g I n f o \ F o r m u l a & l t ; / K e y & g t ; & l t ; / D i a g r a m O b j e c t K e y & g t ; & l t ; D i a g r a m O b j e c t K e y & g t ; & l t ; K e y & g t ; M e a s u r e s \ I Z V O R N I   P L A N   I L I   R E B A L A N S   Z A   2 0 2 3   ( F I L T E R ) \ T a g I n f o \ V r i j e d n o s t & l t ; / K e y & g t ; & l t ; / D i a g r a m O b j e c t K e y & g t ; & l t ; D i a g r a m O b j e c t K e y & g t ; & l t ; K e y & g t ; M e a s u r e s \ T E K U I   P L A N   Z A   2 0 2 3 & l t ; / K e y & g t ; & l t ; / D i a g r a m O b j e c t K e y & g t ; & l t ; D i a g r a m O b j e c t K e y & g t ; & l t ; K e y & g t ; M e a s u r e s \ T E K U I   P L A N   Z A   2 0 2 3 \ T a g I n f o \ F o r m u l a & l t ; / K e y & g t ; & l t ; / D i a g r a m O b j e c t K e y & g t ; & l t ; D i a g r a m O b j e c t K e y & g t ; & l t ; K e y & g t ; M e a s u r e s \ T E K U I   P L A N   Z A   2 0 2 3 \ T a g I n f o \ V r i j e d n o s t & l t ; / K e y & g t ; & l t ; / D i a g r a m O b j e c t K e y & g t ; & l t ; D i a g r a m O b j e c t K e y & g t ; & l t ; K e y & g t ; M e a s u r e s \ T E K U I   P L A N   Z A   2 0 2 3   ( 9 2 1 1   P r i j .   s r e d .   i z   P r e t h . ) & l t ; / K e y & g t ; & l t ; / D i a g r a m O b j e c t K e y & g t ; & l t ; D i a g r a m O b j e c t K e y & g t ; & l t ; K e y & g t ; M e a s u r e s \ T E K U I   P L A N   Z A   2 0 2 3   ( 9 2 1 1   P r i j .   s r e d .   i z   P r e t h . ) \ T a g I n f o \ F o r m u l a & l t ; / K e y & g t ; & l t ; / D i a g r a m O b j e c t K e y & g t ; & l t ; D i a g r a m O b j e c t K e y & g t ; & l t ; K e y & g t ; M e a s u r e s \ T E K U I   P L A N   Z A   2 0 2 3   ( 9 2 1 1   P r i j .   s r e d .   i z   P r e t h . ) \ T a g I n f o \ V r i j e d n o s t & l t ; / K e y & g t ; & l t ; / D i a g r a m O b j e c t K e y & g t ; & l t ; D i a g r a m O b j e c t K e y & g t ; & l t ; K e y & g t ; M e a s u r e s \ T E K U I   P L A N   Z A   2 0 2 3   ( 9 2 1 2   P r i j .   s r e d .   u   S l j e d . ) & l t ; / K e y & g t ; & l t ; / D i a g r a m O b j e c t K e y & g t ; & l t ; D i a g r a m O b j e c t K e y & g t ; & l t ; K e y & g t ; M e a s u r e s \ T E K U I   P L A N   Z A   2 0 2 3   ( 9 2 1 2   P r i j .   s r e d .   u   S l j e d . ) \ T a g I n f o \ F o r m u l a & l t ; / K e y & g t ; & l t ; / D i a g r a m O b j e c t K e y & g t ; & l t ; D i a g r a m O b j e c t K e y & g t ; & l t ; K e y & g t ; M e a s u r e s \ T E K U I   P L A N   Z A   2 0 2 3   ( 9 2 1 2   P r i j .   s r e d .   u   S l j e d . ) \ T a g I n f o \ V r i j e d n o s t & l t ; / K e y & g t ; & l t ; / D i a g r a m O b j e c t K e y & g t ; & l t ; D i a g r a m O b j e c t K e y & g t ; & l t ; K e y & g t ; M e a s u r e s \ T E K U I   P L A N   Z A   2 0 2 3   ( F I L T E R ) & l t ; / K e y & g t ; & l t ; / D i a g r a m O b j e c t K e y & g t ; & l t ; D i a g r a m O b j e c t K e y & g t ; & l t ; K e y & g t ; M e a s u r e s \ T E K U I   P L A N   Z A   2 0 2 3   ( F I L T E R ) \ T a g I n f o \ F o r m u l a & l t ; / K e y & g t ; & l t ; / D i a g r a m O b j e c t K e y & g t ; & l t ; D i a g r a m O b j e c t K e y & g t ; & l t ; K e y & g t ; M e a s u r e s \ T E K U I   P L A N   Z A   2 0 2 3   ( F I L T E R ) \ T a g I n f o \ V r i j e d n o s t & l t ; / K e y & g t ; & l t ; / D i a g r a m O b j e c t K e y & g t ; & l t ; D i a g r a m O b j e c t K e y & g t ; & l t ; K e y & g t ; M e a s u r e s \ I Z V R `E N J E   0 1 . 0 1 .   -   3 1 . 1 2 . 2 0 2 3 & l t ; / K e y & g t ; & l t ; / D i a g r a m O b j e c t K e y & g t ; & l t ; D i a g r a m O b j e c t K e y & g t ; & l t ; K e y & g t ; M e a s u r e s \ I Z V R `E N J E   0 1 . 0 1 .   -   3 1 . 1 2 . 2 0 2 3 \ T a g I n f o \ F o r m u l a & l t ; / K e y & g t ; & l t ; / D i a g r a m O b j e c t K e y & g t ; & l t ; D i a g r a m O b j e c t K e y & g t ; & l t ; K e y & g t ; M e a s u r e s \ I Z V R `E N J E   0 1 . 0 1 .   -   3 1 . 1 2 . 2 0 2 3 \ T a g I n f o \ V r i j e d n o s t & l t ; / K e y & g t ; & l t ; / D i a g r a m O b j e c t K e y & g t ; & l t ; D i a g r a m O b j e c t K e y & g t ; & l t ; K e y & g t ; M e a s u r e s \ I Z V R `E N J E   0 1 . 0 1 .   -   3 1 . 1 2 . 2 0 2 3   ( 9 2 1 1   P r i j .   s r e d .   i z   P r e t h . ) & l t ; / K e y & g t ; & l t ; / D i a g r a m O b j e c t K e y & g t ; & l t ; D i a g r a m O b j e c t K e y & g t ; & l t ; K e y & g t ; M e a s u r e s \ I Z V R `E N J E   0 1 . 0 1 .   -   3 1 . 1 2 . 2 0 2 3   ( 9 2 1 1   P r i j .   s r e d .   i z   P r e t h . ) \ T a g I n f o \ F o r m u l a & l t ; / K e y & g t ; & l t ; / D i a g r a m O b j e c t K e y & g t ; & l t ; D i a g r a m O b j e c t K e y & g t ; & l t ; K e y & g t ; M e a s u r e s \ I Z V R `E N J E   0 1 . 0 1 .   -   3 1 . 1 2 . 2 0 2 3   ( 9 2 1 1   P r i j .   s r e d .   i z   P r e t h . ) \ T a g I n f o \ V r i j e d n o s t & l t ; / K e y & g t ; & l t ; / D i a g r a m O b j e c t K e y & g t ; & l t ; D i a g r a m O b j e c t K e y & g t ; & l t ; K e y & g t ; M e a s u r e s \ I Z V R `E N J E   0 1 . 0 1 .   -   3 1 . 1 2 . 2 0 2 3   ( 9 2 1 2   P r i j .   s r e d .   u   S l j e d . ) & l t ; / K e y & g t ; & l t ; / D i a g r a m O b j e c t K e y & g t ; & l t ; D i a g r a m O b j e c t K e y & g t ; & l t ; K e y & g t ; M e a s u r e s \ I Z V R `E N J E   0 1 . 0 1 .   -   3 1 . 1 2 . 2 0 2 3   ( 9 2 1 2   P r i j .   s r e d .   u   S l j e d . ) \ T a g I n f o \ F o r m u l a & l t ; / K e y & g t ; & l t ; / D i a g r a m O b j e c t K e y & g t ; & l t ; D i a g r a m O b j e c t K e y & g t ; & l t ; K e y & g t ; M e a s u r e s \ I Z V R `E N J E   0 1 . 0 1 .   -   3 1 . 1 2 . 2 0 2 3   ( 9 2 1 2   P r i j .   s r e d .   u   S l j e d . ) \ T a g I n f o \ V r i j e d n o s t & l t ; / K e y & g t ; & l t ; / D i a g r a m O b j e c t K e y & g t ; & l t ; D i a g r a m O b j e c t K e y & g t ; & l t ; K e y & g t ; M e a s u r e s \ I Z V R `E N J E   0 1 . 0 1 .   -   3 1 . 1 2 . 2 0 2 3   F I L T E R & l t ; / K e y & g t ; & l t ; / D i a g r a m O b j e c t K e y & g t ; & l t ; D i a g r a m O b j e c t K e y & g t ; & l t ; K e y & g t ; M e a s u r e s \ I Z V R `E N J E   0 1 . 0 1 .   -   3 1 . 1 2 . 2 0 2 3   F I L T E R \ T a g I n f o \ F o r m u l a & l t ; / K e y & g t ; & l t ; / D i a g r a m O b j e c t K e y & g t ; & l t ; D i a g r a m O b j e c t K e y & g t ; & l t ; K e y & g t ; M e a s u r e s \ I Z V R `E N J E   0 1 . 0 1 .   -   3 1 . 1 2 . 2 0 2 3   F I L T E R \ T a g I n f o \ V r i j e d n o s t & l t ; / K e y & g t ; & l t ; / D i a g r a m O b j e c t K e y & g t ; & l t ; D i a g r a m O b j e c t K e y & g t ; & l t ; K e y & g t ; M e a s u r e s \ I n d e k s 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 2 0 2 3 ) \ T a g I n f o \ F o r m u l a & l t ; / K e y & g t ; & l t ; / D i a g r a m O b j e c t K e y & g t ; & l t ; D i a g r a m O b j e c t K e y & g t ; & l t ; K e y & g t ; M e a s u r e s \ I n d e k s 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 2 0 2 3 ) \ T a g I n f o \ V r i j e d n o s t & l t ; / K e y & g t ; & l t ; / D i a g r a m O b j e c t K e y & g t ; & l t ; D i a g r a m O b j e c t K e y & g t ; & l t ; K e y & g t ; M e a s u r e s \ I n d e k s 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  ( 9 2 1 1   P r i j .   s r e s .   i z   P r e t h . ) & l t ; / K e y & g t ; & l t ; / D i a g r a m O b j e c t K e y & g t ; & l t ; D i a g r a m O b j e c t K e y & g t ; & l t ; K e y & g t ; M e a s u r e s \ I n d e k s 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  ( 9 2 1 1   P r i j .   s r e s .   i z   P r e t h . ) \ T a g I n f o \ F o r m u l a & l t ; / K e y & g t ; & l t ; / D i a g r a m O b j e c t K e y & g t ; & l t ; D i a g r a m O b j e c t K e y & g t ; & l t ; K e y & g t ; M e a s u r e s \ I n d e k s 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  ( 9 2 1 1   P r i j .   s r e s .   i z   P r e t h . ) \ T a g I n f o \ V r i j e d n o s t & l t ; / K e y & g t ; & l t ; / D i a g r a m O b j e c t K e y & g t ; & l t ; D i a g r a m O b j e c t K e y & g t ; & l t ; K e y & g t ; M e a s u r e s \ I n d e k s 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  ( 9 2 1 2   P r i j .   s r e s .   u   S l j e d . ) & l t ; / K e y & g t ; & l t ; / D i a g r a m O b j e c t K e y & g t ; & l t ; D i a g r a m O b j e c t K e y & g t ; & l t ; K e y & g t ; M e a s u r e s \ I n d e k s 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  ( 9 2 1 2   P r i j .   s r e s .   u   S l j e d . ) \ T a g I n f o \ F o r m u l a & l t ; / K e y & g t ; & l t ; / D i a g r a m O b j e c t K e y & g t ; & l t ; D i a g r a m O b j e c t K e y & g t ; & l t ; K e y & g t ; M e a s u r e s \ I n d e k s 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  ( 9 2 1 2   P r i j .   s r e s .   u   S l j e d . ) \ T a g I n f o \ V r i j e d n o s t & l t ; / K e y & g t ; & l t ; / D i a g r a m O b j e c t K e y & g t ; & l t ; D i a g r a m O b j e c t K e y & g t ; & l t ; K e y & g t ; M e a s u r e s \ I n d e k s 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  F I L T E R & l t ; / K e y & g t ; & l t ; / D i a g r a m O b j e c t K e y & g t ; & l t ; D i a g r a m O b j e c t K e y & g t ; & l t ; K e y & g t ; M e a s u r e s \ I n d e k s 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  F I L T E R \ T a g I n f o \ F o r m u l a & l t ; / K e y & g t ; & l t ; / D i a g r a m O b j e c t K e y & g t ; & l t ; D i a g r a m O b j e c t K e y & g t ; & l t ; K e y & g t ; M e a s u r e s \ I n d e k s   ( I Z V R `E N J E   0 1 . 0 1 .   -   3 1 . 1 2 . 2 0 2 3   /   T E K U I   P L A N   Z A   2 0 2 3 )   F I L T E R \ T a g I n f o \ V r i j e d n o s t & l t ; / K e y & g t ; & l t ; / D i a g r a m O b j e c t K e y & g t ; & l t ; D i a g r a m O b j e c t K e y & g t ; & l t ; K e y & g t ; M e a s u r e s \ I n d e k s   ( I Z V R `E N J E   0 1 . 0 1 .   -   3 1 . 1 2 . 2 0 2 3 .   /   I Z V R `E N J E   0 1 . 0 1 .   -   3 1 . 1 2 . 2 0 2 2 . ) & l t ; / K e y & g t ; & l t ; / D i a g r a m O b j e c t K e y & g t ; & l t ; D i a g r a m O b j e c t K e y & g t ; & l t ; K e y & g t ; M e a s u r e s \ I n d e k s   ( I Z V R `E N J E   0 1 . 0 1 .   -   3 1 . 1 2 . 2 0 2 3 .   /   I Z V R `E N J E   0 1 . 0 1 .   -   3 1 . 1 2 . 2 0 2 2 . ) \ T a g I n f o \ F o r m u l a & l t ; / K e y & g t ; & l t ; / D i a g r a m O b j e c t K e y & g t ; & l t ; D i a g r a m O b j e c t K e y & g t ; & l t ; K e y & g t ; M e a s u r e s \ I n d e k s   ( I Z V R `E N J E   0 1 . 0 1 .   -   3 1 . 1 2 . 2 0 2 3 .   /   I Z V R `E N J E   0 1 . 0 1 .   -   3 1 . 1 2 . 2 0 2 2 . ) \ T a g I n f o \ V r i j e d n o s t & l t ; / K e y & g t ; & l t ; / D i a g r a m O b j e c t K e y & g t ; & l t ; D i a g r a m O b j e c t K e y & g t ; & l t ; K e y & g t ; M e a s u r e s \ I n d e k s   ( I Z V R `E N J E   0 1 . 0 1 .   -   3 1 . 1 2 . 2 0 2 3   /   I Z V R `E N J E   0 1 . 0 1 .   -   3 1 . 1 2 . 2 0 2 2 )   ( 9 2 1 1   P r i j .   s r e d .   i z   P r e t h . ) & l t ; / K e y & g t ; & l t ; / D i a g r a m O b j e c t K e y & g t ; & l t ; D i a g r a m O b j e c t K e y & g t ; & l t ; K e y & g t ; M e a s u r e s \ I n d e k s   ( I Z V R `E N J E   0 1 . 0 1 .   -   3 1 . 1 2 . 2 0 2 3   /   I Z V R `E N J E   0 1 . 0 1 .   -   3 1 . 1 2 . 2 0 2 2 )   ( 9 2 1 1   P r i j .   s r e d .   i z   P r e t h . ) \ T a g I n f o \ F o r m u l a & l t ; / K e y & g t ; & l t ; / D i a g r a m O b j e c t K e y & g t ; & l t ; D i a g r a m O b j e c t K e y & g t ; & l t ; K e y & g t ; M e a s u r e s \ I n d e k s   ( I Z V R `E N J E   0 1 . 0 1 .   -   3 1 . 1 2 . 2 0 2 3   /   I Z V R `E N J E   0 1 . 0 1 .   -   3 1 . 1 2 . 2 0 2 2 )   ( 9 2 1 1   P r i j .   s r e d .   i z   P r e t h . ) \ T a g I n f o \ V r i j e d n o s t & l t ; / K e y & g t ; & l t ; / D i a g r a m O b j e c t K e y & g t ; & l t ; D i a g r a m O b j e c t K e y & g t ; & l t ; K e y & g t ; M e a s u r e s \ I n d e k s   ( I Z V R `E N J E   0 1 . 0 1 .   -   3 1 . 1 2 . 2 0 2 3   /   I Z V R `E N J E   0 1 . 0 1 .   -   3 1 . 1 2 . 2 0 2 2 )   ( 9 2 1 2   P r i j .   s r e s .   u   S l j e d . ) & l t ; / K e y & g t ; & l t ; / D i a g r a m O b j e c t K e y & g t ; & l t ; D i a g r a m O b j e c t K e y & g t ; & l t ; K e y & g t ; M e a s u r e s \ I n d e k s   ( I Z V R `E N J E   0 1 . 0 1 .   -   3 1 . 1 2 . 2 0 2 3   /   I Z V R `E N J E   0 1 . 0 1 .   -   3 1 . 1 2 . 2 0 2 2 )   ( 9 2 1 2   P r i j .   s r e s .   u   S l j e d . ) \ T a g I n f o \ F o r m u l a & l t ; / K e y & g t ; & l t ; / D i a g r a m O b j e c t K e y & g t ; & l t ; D i a g r a m O b j e c t K e y & g t ; & l t ; K e y & g t ; M e a s u r e s \ I n d e k s   ( I Z V R `E N J E   0 1 . 0 1 .   -   3 1 . 1 2 . 2 0 2 3   /   I Z V R `E N J E   0 1 . 0 1 .   -   3 1 . 1 2 . 2 0 2 2 )   ( 9 2 1 2   P r i j .   s r e s .   u   S l j e d . ) \ T a g I n f o \ V r i j e d n o s t & l t ; / K e y & g t ; & l t ; / D i a g r a m O b j e c t K e y & g t ; & l t ; D i a g r a m O b j e c t K e y & g t ; & l t ; K e y & g t ; M e a s u r e s \ I n d e k s   ( I Z V R `E N J E   0 1 . 0 1 .   -   3 1 . 1 2 . 2 0 2 3   /   I Z V R `E N J E   0 1 . 0 1 .   -   3 1 . 1 2 . 2 0 2 2 )   F I L T E R & l t ; / K e y & g t ; & l t ; / D i a g r a m O b j e c t K e y & g t ; & l t ; D i a g r a m O b j e c t K e y & g t ; & l t ; K e y & g t ; M e a s u r e s \ I n d e k s   ( I Z V R `E N J E   0 1 . 0 1 .   -   3 1 . 1 2 . 2 0 2 3   /   I Z V R `E N J E   0 1 . 0 1 .   -   3 1 . 1 2 . 2 0 2 2 )   F I L T E R \ T a g I n f o \ F o r m u l a & l t ; / K e y & g t ; & l t ; / D i a g r a m O b j e c t K e y & g t ; & l t ; D i a g r a m O b j e c t K e y & g t ; & l t ; K e y & g t ; M e a s u r e s \ I n d e k s   ( I Z V R `E N J E   0 1 . 0 1 .   -   3 1 . 1 2 . 2 0 2 3   /   I Z V R `E N J E   0 1 . 0 1 .   -   3 1 . 1 2 . 2 0 2 2 )   F I L T E R \ T a g I n f o \ V r i j e d n o s t & l t ; / K e y & g t ; & l t ; / D i a g r a m O b j e c t K e y & g t ; & l t ; D i a g r a m O b j e c t K e y & g t ; & l t ; K e y & g t ; C o l u m n s \ I Z V O R   S I F R A   I   N A Z I V   1 & l t ; / K e y & g t ; & l t ; / D i a g r a m O b j e c t K e y & g t ; & l t ; D i a g r a m O b j e c t K e y & g t ; & l t ; K e y & g t ; C o l u m n s \ P R I H O D I   B R O J   I   N A Z I V   1 & l t ; / K e y & g t ; & l t ; / D i a g r a m O b j e c t K e y & g t ; & l t ; D i a g r a m O b j e c t K e y & g t ; & l t ; K e y & g t ; C o l u m n s \ P R I H O D I   B R O J   I   N A Z I V   2 & l t ; / K e y & g t ; & l t ; / D i a g r a m O b j e c t K e y & g t ; & l t ; D i a g r a m O b j e c t K e y & g t ; & l t ; K e y & g t ; C o l u m n s \ P R I H O D I   B R O J   I   N A Z I V   3 & l t ; / K e y & g t ; & l t ; / D i a g r a m O b j e c t K e y & g t ; & l t ; D i a g r a m O b j e c t K e y & g t ; & l t ; K e y & g t ; C o l u m n s \ P R I H O D I   B R O J   I   N A Z I V   4 & l t ; / K e y & g t ; & l t ; / D i a g r a m O b j e c t K e y & g t ; & l t ; D i a g r a m O b j e c t K e y & g t ; & l t ; K e y & g t ; C o l u m n s \ F u n k c i j s k a     k l a s i f i k a c i j a   1 & l t ; / K e y & g t ; & l t ; / D i a g r a m O b j e c t K e y & g t ; & l t ; D i a g r a m O b j e c t K e y & g t ; & l t ; K e y & g t ; C o l u m n s \ F u n k c i j s k a     k l a s i f i k a c i j a   2 & l t ; / K e y & g t ; & l t ; / D i a g r a m O b j e c t K e y & g t ; & l t ; D i a g r a m O b j e c t K e y & g t ; & l t ; K e y & g t ; C o l u m n s \ P l a n   z a   2 0 2 2 .   E U R & l t ; / K e y & g t ; & l t ; / D i a g r a m O b j e c t K e y & g t ; & l t ; D i a g r a m O b j e c t K e y & g t ; & l t ; K e y & g t ; C o l u m n s \ I Z V R `E N J E   0 1 . 0 1 .   -   3 1 . 1 2 . 2 0 2 2 .   E U R & l t ; / K e y & g t ; & l t ; / D i a g r a m O b j e c t K e y & g t ; & l t ; D i a g r a m O b j e c t K e y & g t ; & l t ; K e y & g t ; C o l u m n s \ I Z V O R N I   P L A N   I L I   R E B A L A N S   Z A   2 0 2 3 .   E U R & l t ; / K e y & g t ; & l t ; / D i a g r a m O b j e c t K e y & g t ; & l t ; D i a g r a m O b j e c t K e y & g t ; & l t ; K e y & g t ; C o l u m n s \ T E K U I   P L A N   Z A   2 0 2 3 . & l t ; / K e y & g t ; & l t ; / D i a g r a m O b j e c t K e y & g t ; & l t ; D i a g r a m O b j e c t K e y & g t ; & l t ; K e y & g t ; C o l u m n s \ I Z V R `E N J E   0 1 . 0 1 .   -   3 1 . 1 2 . 2 0 2 3 .   E U R & l t ; / K e y & g t ; & l t ; / D i a g r a m O b j e c t K e y & g t ; & l t ; D i a g r a m O b j e c t K e y & g t ; & l t ; K e y & g t ; C o l u m n s \ P l a n 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 E U R & l t ; / K e y & g t ; & l t ; / D i a g r a m O b j e c t K e y & g t ; & l t ; D i a g r a m O b j e c t K e y & g t ; & l t ; K e y & g t ; C o l u m n s \ P r o j e k c i j a   z a   2 0 2 6 .   E U R & l t ; / K e y & g t ; & l t ; / D i a g r a m O b j e c t K e y & g t ; & l t ; D i a g r a m O b j e c t K e y & g t ; & l t ; K e y & g t ; C o l u m n s \ I z v r ae n j e   0 1 . 0 1 . - 3 0 . 0 6 . 2 0 2 2 . & l t ; / K e y & g t ; & l t ; / D i a g r a m O b j e c t K e y & g t ; & l t ; D i a g r a m O b j e c t K e y & g t ; & l t ; K e y & g t ; C o l u m n s \ I Z V O R N I   /   T E K U I                                                       P l a n   z a   2 0 2 3 . & l t ; / K e y & g t ; & l t ; / D i a g r a m O b j e c t K e y & g t ; & l t ; D i a g r a m O b j e c t K e y & g t ; & l t ; K e y & g t ; C o l u m n s \ I z v r ae n j e   0 1 . 0 1 . - 3 0 . 0 6 . 2 0 2 3 .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G L A V N I   P R O G R A M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  `I F R A   I   N A Z I V & l t ; / K e y & g t ; & l t ; / D i a g r a m O b j e c t K e y & g t ; & l t ; D i a g r a m O b j e c t K e y & g t ; & l t ; K e y & g t ; C o l u m n s \ I Z V O R   S I F R A   I   N A Z I V   2 & l t ; / K e y & g t ; & l t ; / D i a g r a m O b j e c t K e y & g t ; & l t ; D i a g r a m O b j e c t K e y & g t ; & l t ; K e y & g t ; C o l u m n s \ K o n t o 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 E U R & a m p ; g t ; \ C O L U M N & l t ; / K e y & g t ; & l t ; / D i a g r a m O b j e c t K e y & g t ; & l t ; D i a g r a m O b j e c t K e y & g t ; & l t ; K e y & g t ; L i n k s \ & a m p ; l t ; C o l u m n s \ Z b r o j   r e s u r s a   P l a n   z a   2 0 2 4 .   E U R & a m p ; g t ; - & a m p ; l t ; M e a s u r e s \ P l a n   z a   2 0 2 4 .   E U R & a m p ; g t ; \ M E A S U R E & l t ; / K e y & g t ; & l t ; / D i a g r a m O b j e c t K e y & g t ; & l t ; D i a g r a m O b j e c t K e y & g t ; & l t ; K e y & g t ; L i n k s \ & a m p ; l t ; C o l u m n s \ Z b r o j 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 0 1 . 0 1 . - 3 0 . 0 6 . 2 0 2 2 . & a m p ; g t ; \ C O L U M N & l t ; / K e y & g t ; & l t ; / D i a g r a m O b j e c t K e y & g t ; & l t ; D i a g r a m O b j e c t K e y & g t ; & l t ; K e y & g t ; L i n k s \ & a m p ; l t ; C o l u m n s \ Z b r o j 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 0 1 . 0 1 . - 3 0 . 0 6 . 2 0 2 2 . & a m p ; g t ; \ M E A S U R E & l t ; / K e y & g t ; & l t ; / D i a g r a m O b j e c t K e y & g t ; & l t ; D i a g r a m O b j e c t K e y & g t ; & l t ; K e y & g t ; L i n k s \ & a m p ; l t ; C o l u m n s \ Z b r o j   r e s u r s a   I Z V R `E N J E   0 1 . 0 1 .   -   3 1 . 1 2 . 2 0 2 2 .   E U R & a m p ; g t ; - & a m p ; l t ; M e a s u r e s \ I Z V R `E N J E   0 1 . 0 1 .   -   3 1 . 1 2 . 2 0 2 2 .   E U R & a m p ; g t ; & l t ; / K e y & g t ; & l t ; / D i a g r a m O b j e c t K e y & g t ; & l t ; D i a g r a m O b j e c t K e y & g t ; & l t ; K e y & g t ; L i n k s \ & a m p ; l t ; C o l u m n s \ Z b r o j   r e s u r s a   I Z V R `E N J E   0 1 . 0 1 .   -   3 1 . 1 2 . 2 0 2 2 .   E U R & a m p ; g t ; - & a m p ; l t ; M e a s u r e s \ I Z V R `E N J E   0 1 . 0 1 .   -   3 1 . 1 2 . 2 0 2 2 .   E U R & a m p ; g t ; \ C O L U M N & l t ; / K e y & g t ; & l t ; / D i a g r a m O b j e c t K e y & g t ; & l t ; D i a g r a m O b j e c t K e y & g t ; & l t ; K e y & g t ; L i n k s \ & a m p ; l t ; C o l u m n s \ Z b r o j   r e s u r s a   I Z V R `E N J E   0 1 . 0 1 .   -   3 1 . 1 2 . 2 0 2 2 .   E U R & a m p ; g t ; - & a m p ; l t ; M e a s u r e s \ I Z V R `E N J E   0 1 . 0 1 .   -   3 1 . 1 2 . 2 0 2 2 .   E U R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2 7 & l t ; / F o c u s C o l u m n & g t ; & l t ; F o c u s R o w & g t ; 2 6 & l t ; / F o c u s R o w & g t ; & l t ; S e l e c t i o n E n d C o l u m n & g t ; 2 7 & l t ; / S e l e c t i o n E n d C o l u m n & g t ; & l t ; S e l e c t i o n E n d R o w & g t ; 2 6 & l t ; / S e l e c t i o n E n d R o w & g t ; & l t ; S e l e c t i o n S t a r t C o l u m n & g t ; 2 7 & l t ; / S e l e c t i o n S t a r t C o l u m n & g t ; & l t ; S e l e c t i o n S t a r t R o w & g t ; 2 6 & l t ; / S e l e c t i o n S t a r t R o w & g t ; & l t ; T e x t s & g t ; & l t ; M e a s u r e G r i d T e x t & g t ; & l t ; C o l u m n & g t ; 1 5 & l t ; / C o l u m n & g t ; & l t ; L a y e d O u t & g t ; t r u e & l t ; / L a y e d O u t & g t ; & l t ; R o w & g t ; 1 2 & l t ; / R o w & g t ; & l t ; / M e a s u r e G r i d T e x t & g t ; & l t ; M e a s u r e G r i d T e x t & g t ; & l t ; C o l u m n & g t ; 1 7 & l t ; / C o l u m n & g t ; & l t ; L a y e d O u t & g t ; t r u e & l t ; / L a y e d O u t & g t ; & l t ; R o w & g t ; 5 & l t ; / R o w & g t ; & l t ; / M e a s u r e G r i d T e x t & g t ; & l t ; M e a s u r e G r i d T e x t & g t ; & l t ; C o l u m n & g t ; 1 7 & l t ; / C o l u m n & g t ; & l t ; L a y e d O u t & g t ; t r u e & l t ; / L a y e d O u t & g t ; & l t ; R o w & g t ; 7 & l t ; / R o w & g t ; & l t ; / M e a s u r e G r i d T e x t & g t ; & l t ; M e a s u r e G r i d T e x t & g t ; & l t ; C o l u m n & g t ; 1 7 & l t ; / C o l u m n & g t ; & l t ; L a y e d O u t & g t ; t r u e & l t ; / L a y e d O u t & g t ; & l t ; R o w & g t ; 8 & l t ; / R o w & g t ; & l t ; / M e a s u r e G r i d T e x t & g t ; & l t ; M e a s u r e G r i d T e x t & g t ; & l t ; C o l u m n & g t ; 2 7 & l t ; / C o l u m n & g t ; & l t ; L a y e d O u t & g t ; t r u e & l t ; / L a y e d O u t & g t ; & l t ; T e x t & g t ;                                 I Z V R `E N J E   0 1 . 0 1 .   -   3 1 . 1 2 . 2 0 2 3 & l t ; / T e x t & g t ; & l t ; / M e a s u r e G r i d T e x t & g t ; & l t ; M e a s u r e G r i d T e x t & g t ; & l t ; C o l u m n & g t ; 2 6 & l t ; / C o l u m n & g t ; & l t ; L a y e d O u t & g t ; t r u e & l t ; / L a y e d O u t & g t ; & l t ; T e x t & g t ;                   T E K U I   P L A N   Z A   2 0 2 3 & l t ; / T e x t & g t ; & l t ; / M e a s u r e G r i d T e x t & g t ; & l t ; M e a s u r e G r i d T e x t & g t ; & l t ; C o l u m n & g t ; 2 7 & l t ; / C o l u m n & g t ; & l t ; L a y e d O u t & g t ; t r u e & l t ; / L a y e d O u t & g t ; & l t ; R o w & g t ; 1 0 & l t ; / R o w & g t ; & l t ; T e x t & g t ;                                     I n d e k s   ( T E K U I   P L A N   Z A   2 0 2 3   /   I Z V O R N I   P L A N   I L I   R E B A L A N S   Z A   2 0 2 3 ) & l t ; / T e x t & g t ; & l t ; / M e a s u r e G r i d T e x t & g t ; & l t ; M e a s u r e G r i d T e x t & g t ; & l t ; C o l u m n & g t ; 2 7 & l t ; / C o l u m n & g t ; & l t ; L a y e d O u t & g t ; t r u e & l t ; / L a y e d O u t & g t ; & l t ; R o w & g t ; 1 9 & l t ; / R o w & g t ; & l t ; T e x t & g t ;                                                           I n d e k s   ( I Z V R `E N J E   0 1 . 0 1 .   -   3 1 . 1 2 . 2 0 2 3 .   E U R   /   I Z V R `E N J E   0 1 . 0 1 .   -   3 1 . 1 2 . 2 0 2 2 .   E U R ) & l t ; / T e x t & g t ; & l t ; / M e a s u r e G r i d T e x t & g t ; & l t ; M e a s u r e G r i d T e x t & g t ; & l t ; C o l u m n & g t ; 2 5 & l t ; / C o l u m n & g t ; & l t ; L a y e d O u t & g t ; t r u e & l t ; / L a y e d O u t & g t ; & l t ; T e x t & g t ;                       I Z V O R N I   P L A N   I L I   R E B A L A N S   Z A   2 0 2 3 .   E U R & l t ; / T e x t & g t ; & l t ; / M e a s u r e G r i d T e x t & g t ; & l t ; M e a s u r e G r i d T e x t & g t ; & l t ; C o l u m n & g t ; 2 4 & l t ; / C o l u m n & g t ; & l t ; L a y e d O u t & g t ; t r u e & l t ; / L a y e d O u t & g t ; & l t ; T e x t & g t ;                       I Z V R `E N J E   0 1 . 0 1 .   -   3 1 . 1 2 . 2 0 2 2 .   E U R & l t ; / T e x t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 P l a n   z a   2 0 2 4 . 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 I z v r ae n j e   0 1 . 0 1 . - 3 0 . 0 6 . 2 0 2 2 . \ T a g I n f o \ V r i j e d n o s t & l t ; / K e y & g t ; & l t ; / a : K e y & g t ; & l t ; a : V a l u e 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 0 1 . 0 1 .   -   3 1 . 1 2 . 2 0 2 2 .   E U R & l t ; / K e y & g t ; & l t ; / a : K e y & g t ; & l t ; a : V a l u e 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1 & l t ; / R o w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 0 1 . 0 1 .   -   3 1 . 1 2 . 2 0 2 2 . 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 0 1 . 0 1 .   -   3 1 . 1 2 . 2 0 2 2 . 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3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3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 2 0 2 4 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1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1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1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1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 z a 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1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  ( 9 2 1 1   P r i j .   s r e d .   i z   P r e t . ) & l t ; / K e y & g t ; & l t ; / a : K e y & g t ; & l t ; a : V a l u e 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  ( 9 2 1 1   P r i j .   s r e d .   i z   P r e t . ) \ T a g I n f o \ F o r m u l a & l t ; / K e y & g t ; & l t ; / a : K e y & g t ; & l t ; a : V a l u e 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  ( 9 2 1 1   P r i j .   s r e d .   i z   P r e t . ) \ T a g I n f o \ V r i j e d n o s t & l t ; / K e y & g t ; & l t ; / a : K e y & g t ; & l t ; a : V a l u e 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  ( 9 2 1 2   P r i j .   s r e d .   u   S l j e d . ) & l t ; / K e y & g t ; & l t ; / a : K e y & g t ; & l t ; a : V a l u e 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  ( 9 2 1 2   P r i j .   s r e d .   u   S l j e d . ) \ T a g I n f o \ F o r m u l a & l t ; / K e y & g t ; & l t ; / a : K e y & g t ; & l t ; a : V a l u e 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  ( 9 2 1 2   P r i j .   s r e d .   u   S l j e d . ) \ T a g I n f o \ V r i j e d n o s t & l t ; / K e y & g t ; & l t ; / a : K e y & g t ; & l t ; a : V a l u e 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  ( F I L T E R ) & l t ; / K e y & g t ; & l t ; / a : K e y & g t ; & l t ; a : V a l u e 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  ( F I L T E R ) \ T a g I n f o \ F o r m u l a & l t ; / K e y & g t ; & l t ; / a : K e y & g t ; & l t ; a : V a l u e 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 3 1 . 1 2 . 2 0 2 2   ( F I L T E R ) \ T a g I n f o \ V r i j e d n o s t & l t ; / K e y & g t ; & l t ; / a : K e y & g t ; & l t ; a : V a l u e 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  ( 9 2 1 1   P r i j .   s r e d .   i z   P r e t h . ) & l t ; / K e y & g t ; & l t ; / a : K e y & g t ; & l t ; a : V a l u e 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  ( 9 2 1 1   P r i j .   s r e d .   i z   P r e t h . ) \ T a g I n f o \ F o r m u l a & l t ; / K e y & g t ; & l t ; / a : K e y & g t ; & l t ; a : V a l u e 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  ( 9 2 1 1   P r i j .   s r e d .   i z   P r e t h . ) \ T a g I n f o \ V r i j e d n o s t & l t ; / K e y & g t ; & l t ; / a : K e y & g t ; & l t ; a : V a l u e 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  ( 9 2 1 2   P r i j .   s r e d .   u   S l j e d . ) & l t ; / K e y & g t ; & l t ; / a : K e y & g t ; & l t ; a : V a l u e 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  ( 9 2 1 2   P r i j .   s r e d .   u   S l j e d . ) \ T a g I n f o \ F o r m u l a & l t ; / K e y & g t ; & l t ; / a : K e y & g t ; & l t ; a : V a l u e 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  ( 9 2 1 2   P r i j .   s r e d .   u   S l j e d . ) \ T a g I n f o \ V r i j e d n o s t & l t ; / K e y & g t ; & l t ; / a : K e y & g t ; & l t ; a : V a l u e 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  ( F I L T E R ) & l t ; / K e y & g t ; & l t ; / a : K e y & g t ; & l t ; a : V a l u e 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  ( F I L T E R ) \ T a g I n f o \ F o r m u l a & l t ; / K e y & g t ; & l t ; / a : K e y & g t ; & l t ; a : V a l u e 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  P L A N   I L I   R E B A L A N S   Z A   2 0 2 3   ( F I L T E R ) \ T a g I n f o \ V r i j e d n o s t & l t ; / K e y & g t ; & l t ; / a : K e y & g t ; & l t ; a : V a l u e 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  ( 9 2 1 1   P r i j .   s r e d .   i z   P r e t h . ) & l t ; / K e y & g t ; & l t ; / a : K e y & g t ; & l t ; a : V a l u e 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  ( 9 2 1 1   P r i j .   s r e d .   i z   P r e t h . ) \ T a g I n f o \ F o r m u l a & l t ; / K e y & g t ; & l t ; / a : K e y & g t ; & l t ; a : V a l u e 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  ( 9 2 1 1   P r i j .   s r e d .   i z   P r e t h . ) \ T a g I n f o \ V r i j e d n o s t & l t ; / K e y & g t ; & l t ; / a : K e y & g t ; & l t ; a : V a l u e 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  ( 9 2 1 2   P r i j .   s r e d .   u   S l j e d . ) & l t ; / K e y & g t ; & l t ; / a : K e y & g t ; & l t ; a : V a l u e 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  ( 9 2 1 2   P r i j .   s r e d .   u   S l j e d . ) \ T a g I n f o \ F o r m u l a & l t ; / K e y & g t ; & l t ; / a : K e y & g t ; & l t ; a : V a l u e 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  ( 9 2 1 2   P r i j .   s r e d .   u   S l j e d . ) \ T a g I n f o \ V r i j e d n o s t & l t ; / K e y & g t ; & l t ; / a : K e y & g t ; & l t ; a : V a l u e 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  ( F I L T E R ) & l t ; / K e y & g t ; & l t ; / a : K e y & g t ; & l t ; a : V a l u e 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  ( F I L T E R ) \ T a g I n f o \ F o r m u l a & l t ; / K e y & g t ; & l t ; / a : K e y & g t ; & l t ; a : V a l u e 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 Z A   2 0 2 3   ( F I L T E R ) \ T a g I n f o \ V r i j e d n o s t & l t ; / K e y & g t ; & l t ; / a : K e y & g t ; & l t ; a : V a l u e 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  ( 9 2 1 1   P r i j .   s r e d .   i z   P r e t h . ) & l t ; / K e y & g t ; & l t ; / a : K e y & g t ; & l t ; a : V a l u e 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  ( 9 2 1 1   P r i j .   s r e d .   i z   P r e t h . ) \ T a g I n f o \ F o r m u l a & l t ; / K e y & g t ; & l t ; / a : K e y & g t ; & l t ; a : V a l u e 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  ( 9 2 1 1   P r i j .   s r e d .   i z   P r e t h . ) \ T a g I n f o \ V r i j e d n o s t & l t ; / K e y & g t ; & l t ; / a : K e y & g t ; & l t ; a : V a l u e 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  ( 9 2 1 2   P r i j .   s r e d .   u   S l j e d . ) & l t ; / K e y & g t ; & l t ; / a : K e y & g t ; & l t ; a : V a l u e 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  ( 9 2 1 2   P r i j .   s r e d .   u   S l j e d . ) \ T a g I n f o \ F o r m u l a & l t ; / K e y & g t ; & l t ; / a : K e y & g t ; & l t ; a : V a l u e 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  ( 9 2 1 2   P r i j .   s r e d .   u   S l j e d . ) \ T a g I n f o \ V r i j e d n o s t & l t ; / K e y & g t ; & l t ; / a : K e y & g t ; & l t ; a : V a l u e 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  F I L T E R & l t ; / K e y & g t ; & l t ; / a : K e y & g t ; & l t ; a : V a l u e 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 0 1 . 0 1 .   -   3 1 . 1 2 . 2 0 2 3 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1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  ( 9 2 1 1   P r i j .   s r e s .   i z   P r e t h . ) & l t ; / K e y & g t ; & l t ; / a : K e y & g t ; & l t ; a : V a l u e 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1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  ( 9 2 1 1   P r i j .   s r e s .   i z   P r e t h . ) \ T a g I n f o \ F o r m u l a & l t ; / K e y & g t ; & l t ; / a : K e y & g t ; & l t ; a : V a l u e 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  ( 9 2 1 1   P r i j .   s r e s .   i z   P r e t h . ) \ T a g I n f o \ V r i j e d n o s t & l t ; / K e y & g t ; & l t ; / a : K e y & g t ; & l t ; a : V a l u e 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  ( 9 2 1 2   P r i j .   s r e s .   u   S l j e d . ) & l t ; / K e y & g t ; & l t ; / a : K e y & g t ; & l t ; a : V a l u e 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1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  ( 9 2 1 2   P r i j .   s r e s .   u   S l j e d . ) \ T a g I n f o \ F o r m u l a & l t ; / K e y & g t ; & l t ; / a : K e y & g t ; & l t ; a : V a l u e 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  ( 9 2 1 2   P r i j .   s r e s .   u   S l j e d . ) \ T a g I n f o \ V r i j e d n o s t & l t ; / K e y & g t ; & l t ; / a : K e y & g t ; & l t ; a : V a l u e 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  F I L T E R & l t ; / K e y & g t ; & l t ; / a : K e y & g t ; & l t ; a : V a l u e 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1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 T E K U I   P L A N   Z A   2 0 2 3 ) 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 3 1 . 1 2 . 2 0 2 3 .   /   I Z V R `E N J E   0 1 . 0 1 .   -   3 1 . 1 2 . 2 0 2 2 . ) & l t ; / K e y & g t ; & l t ; / a : K e y & g t ; & l t ; a : V a l u e 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2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 3 1 . 1 2 . 2 0 2 3 .   /   I Z V R `E N J E   0 1 . 0 1 .   -   3 1 . 1 2 . 2 0 2 2 . ) \ T a g I n f o \ F o r m u l a & l t ; / K e y & g t ; & l t ; / a : K e y & g t ; & l t ; a : V a l u e 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 3 1 . 1 2 . 2 0 2 3 .   /   I Z V R `E N J E   0 1 . 0 1 .   -   3 1 . 1 2 . 2 0 2 2 . ) \ T a g I n f o \ V r i j e d n o s t & l t ; / K e y & g t ; & l t ; / a : K e y & g t ; & l t ; a : V a l u e 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 I Z V R `E N J E   0 1 . 0 1 .   -   3 1 . 1 2 . 2 0 2 2 )   ( 9 2 1 1   P r i j .   s r e d .   i z   P r e t h . ) & l t ; / K e y & g t ; & l t ; / a : K e y & g t ; & l t ; a : V a l u e 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2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 I Z V R `E N J E   0 1 . 0 1 .   -   3 1 . 1 2 . 2 0 2 2 )   ( 9 2 1 1   P r i j .   s r e d .   i z   P r e t h . ) \ T a g I n f o \ F o r m u l a & l t ; / K e y & g t ; & l t ; / a : K e y & g t ; & l t ; a : V a l u e 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 I Z V R `E N J E   0 1 . 0 1 .   -   3 1 . 1 2 . 2 0 2 2 )   ( 9 2 1 1   P r i j .   s r e d .   i z   P r e t h . ) \ T a g I n f o \ V r i j e d n o s t & l t ; / K e y & g t ; & l t ; / a : K e y & g t ; & l t ; a : V a l u e 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 I Z V R `E N J E   0 1 . 0 1 .   -   3 1 . 1 2 . 2 0 2 2 )   ( 9 2 1 2   P r i j .   s r e s .   u   S l j e d . ) & l t ; / K e y & g t ; & l t ; / a : K e y & g t ; & l t ; a : V a l u e 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2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 I Z V R `E N J E   0 1 . 0 1 .   -   3 1 . 1 2 . 2 0 2 2 )   ( 9 2 1 2   P r i j .   s r e s .   u   S l j e d . ) \ T a g I n f o \ F o r m u l a & l t ; / K e y & g t ; & l t ; / a : K e y & g t ; & l t ; a : V a l u e 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 I Z V R `E N J E   0 1 . 0 1 .   -   3 1 . 1 2 . 2 0 2 2 )   ( 9 2 1 2   P r i j .   s r e s .   u   S l j e d . ) \ T a g I n f o \ V r i j e d n o s t & l t ; / K e y & g t ; & l t ; / a : K e y & g t ; & l t ; a : V a l u e 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 I Z V R `E N J E   0 1 . 0 1 .   -   3 1 . 1 2 . 2 0 2 2 )   F I L T E R & l t ; / K e y & g t ; & l t ; / a : K e y & g t ; & l t ; a : V a l u e 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2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 I Z V R `E N J E   0 1 . 0 1 .   -   3 1 . 1 2 . 2 0 2 2 ) 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 ( I Z V R `E N J E   0 1 . 0 1 .   -   3 1 . 1 2 . 2 0 2 3   /   I Z V R `E N J E   0 1 . 0 1 .   -   3 1 . 1 2 . 2 0 2 2 ) 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 1 & l t ; / K e y & g t ; & l t ; / a : K e y & g t ; & l t ; a : V a l u e 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 1 & l t ; / K e y & g t ; & l t ; / a : K e y & g t ; & l t ; a : V a l u e 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 2 & l t ; / K e y & g t ; & l t ; / a : K e y & g t ; & l t ; a : V a l u e 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 3 & l t ; / K e y & g t ; & l t ; / a : K e y & g t ; & l t ; a : V a l u e 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 4 & l t ; / K e y & g t ; & l t ; / a : K e y & g t ; & l t ; a : V a l u e 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 1 & l t ; / K e y & g t ; & l t ; / a : K e y & g t ; & l t ; a : V a l u e 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 2 & l t ; / K e y & g t ; & l t ; / a : K e y & g t ; & l t ; a : V a l u e 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 2 0 2 2 . 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 0 1 . 0 1 .   -   3 1 . 1 2 . 2 0 2 2 .   E U R & l t ; / K e y & g t ; & l t ; / a : K e y & g t ; & l t ; a : V a l u e 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 P L A N   I L I   R E B A L A N S   Z A   2 0 2 3 .   E U R & l t ; / K e y & g t ; & l t ; / a : K e y & g t ; & l t ; a : V a l u e 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K U I   P L A N   Z A   2 0 2 3 . & l t ; / K e y & g t ; & l t ; / a : K e y & g t ; & l t ; a : V a l u e 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 0 1 . 0 1 .   -   3 1 . 1 2 . 2 0 2 3 .   E U R & l t ; / K e y & g t ; & l t ; / a : K e y & g t ; & l t ; a : V a l u e 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 2 0 2 4 . 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 2 0 2 6 .   E U R & l t ; / K e y & g t ; & l t ; / a : K e y & g t ; & l t ; a : V a l u e 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 0 1 . 0 1 . - 3 0 . 0 6 . 2 0 2 2 . & l t ; / K e y & g t ; & l t ; / a : K e y & g t ; & l t ; a : V a l u e 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 /   T E K U I                                                       P l a n   z a   2 0 2 3 . & l t ; / K e y & g t ; & l t ; / a : K e y & g t ; & l t ; a : V a l u e 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 0 1 . 0 1 . - 3 0 . 0 6 . 2 0 2 3 . & l t ; / K e y & g t ; & l t ; / a : K e y & g t ; & l t ; a : V a l u e 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N I   P R O G R A M & l t ; / K e y & g t ; & l t ; / a : K e y & g t ; & l t ; a : V a l u e 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  `I F R A   I   N A Z I V & l t ; / K e y & g t ; & l t ; / a : K e y & g t ; & l t ; a : V a l u e 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 2 & l t ; / K e y & g t ; & l t ; / a : K e y & g t ; & l t ; a : V a l u e 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 P l a n   z a   2 0 2 4 .   E U R & a m p ; g t ; - & a m p ; l t ; M e a s u r e s \ P l a n   z a   2 0 2 4 . 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 I z v r ae n j e   0 1 . 0 1 . - 3 0 . 0 6 . 2 0 2 2 . & a m p ; g t ; - & a m p ; l t ; M e a s u r e s \ I z v r ae n j e   0 1 . 0 1 . - 3 0 . 0 6 . 2 0 2 2 . & a m p ; g t ; \ M E A S U R E & l t ; / K e y & g t ; & l t ; / a : K e y & g t ; & l t ; a : V a l u e 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 0 1 . 0 1 .   -   3 1 . 1 2 . 2 0 2 2 .   E U R & a m p ; g t ; - & a m p ; l t ; M e a s u r e s \ I Z V R `E N J E   0 1 . 0 1 .   -   3 1 . 1 2 . 2 0 2 2 . 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 0 1 . 0 1 .   -   3 1 . 1 2 . 2 0 2 2 .   E U R & a m p ; g t ; - & a m p ; l t ; M e a s u r e s \ I Z V R `E N J E   0 1 . 0 1 .   -   3 1 . 1 2 . 2 0 2 2 . 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 0 1 . 0 1 .   -   3 1 . 1 2 . 2 0 2 2 .   E U R & a m p ; g t ; - & a m p ; l t ; M e a s u r e s \ I Z V R `E N J E   0 1 . 0 1 .   -   3 1 . 1 2 . 2 0 2 2 . 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26.xml>��< ? x m l   v e r s i o n = " 1 . 0 "   e n c o d i n g = " U T F - 1 6 " ? > < G e m i n i   x m l n s = " h t t p : / / g e m i n i / p i v o t c u s t o m i z a t i o n / 8 2 4 c f 3 2 1 - a 2 9 d - 4 f a 2 - b 3 c 9 - c 6 f 3 6 1 3 4 2 f 7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c 5 f 8 e 6 c 0 - 0 b b 5 - 4 2 a f - a 6 f 3 - 3 c c d 3 e f c f 8 5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29.xml>��< ? x m l   v e r s i o n = " 1 . 0 "   e n c o d i n g = " U T F - 1 6 " ? > < G e m i n i   x m l n s = " h t t p : / / g e m i n i / p i v o t c u s t o m i z a t i o n / 9 d 0 8 4 c 8 f - 9 d 3 c - 4 3 8 8 - a d 3 8 - d 1 3 5 8 a 0 2 2 0 9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6 7 7 5 0 5 1 3 - 4 6 e 7 - 4 7 f a - 9 f 6 7 - 1 7 e 3 c 4 4 4 3 7 d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5 5 1 c e 5 f 5 - 8 b c b - 4 e 1 a - 8 6 d b - 1 3 c 6 0 1 2 9 7 1 8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2.xml>��< ? x m l   v e r s i o n = " 1 . 0 "   e n c o d i n g = " U T F - 1 6 " ? > < G e m i n i   x m l n s = " h t t p : / / g e m i n i / p i v o t c u s t o m i z a t i o n / a 8 5 f 7 c e 4 - f 5 e 0 - 4 1 e 7 - a e 5 d - 7 0 f b 4 1 0 4 d f 1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7 9 c a 9 0 0 6 - 7 0 2 9 - 4 7 f 8 - a 7 a 9 - 7 f c a 0 b e 1 8 b 3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7 2 6 7 7 3 5 f - f b 4 f - 4 f f 1 - a f 6 4 - e 4 c 1 1 a 0 5 7 1 4 c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 I n d e k s   ( I Z V R `E N J E   0 1 . 0 1 .   -   3 1 . 1 2 . 2 0 2 3 .   /   T E K U I   P L A N   z a   2 0 2 3 . ) < / M e a s u r e N a m e > < D i s p l a y N a m e > I n d e k s   ( I Z V R `E N J E   0 1 . 0 1 .   -   3 1 . 1 2 . 2 0 2 3 .   /   T E K U I   P L A N   z a   2 0 2 3 . ) 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3 4 9 e 7 5 c 8 - 2 1 5 f - 4 d 8 8 - b 0 7 2 - 0 4 a f d b b 2 b d c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3 e 3 b 2 d b 4 - 0 6 8 c - 4 5 e f - b d 8 3 - 6 8 d 8 a f f 4 a 1 9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0 c c 4 1 9 b c - 4 1 e 9 - 4 3 8 2 - a e d e - 5 8 b 5 0 5 7 3 9 6 0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8 9 b 6 e d 0 6 - 0 5 1 d - 4 3 6 d - b 2 c e - f 9 8 0 d 7 1 c 9 9 8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3 5 2 c 8 1 a 0 - 5 b 5 9 - 4 4 e 6 - 9 b f f - 7 d 9 6 f f a b 6 6 4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6 0 6 5 0 1 0 c - 6 b 2 1 - 4 c 5 9 - 9 2 b 9 - 7 f e 0 e d d 5 7 8 d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2 2 d b 6 2 2 a - 6 e 2 8 - 4 c 4 a - a 6 2 9 - 1 b 6 5 b 8 3 b 7 3 1 2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2.xml>��< ? x m l   v e r s i o n = " 1 . 0 "   e n c o d i n g = " U T F - 1 6 " ? > < G e m i n i   x m l n s = " h t t p : / / g e m i n i / p i v o t c u s t o m i z a t i o n / 3 f 8 9 5 c 9 6 - a e 9 5 - 4 9 d 0 - 9 4 c 4 - a 8 2 9 8 9 9 8 b 1 3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 3 1 . 1 2 . 2 0 2 3 .   /   T E K U I   P L A N   z a   2 0 2 3 . ) < / M e a s u r e N a m e > < D i s p l a y N a m e > I n d e k s   ( I Z V R `E N J E   0 1 . 0 1 .   -   3 1 . 1 2 . 2 0 2 3 .   /   T E K U I   P L A N   z a   2 0 2 3 . ) 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e 9 5 d b 9 7 c - 2 f e 1 - 4 3 c a - b 7 4 3 - 3 6 c 3 a 0 9 4 d 4 2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 3 1 . 1 2 . 2 0 2 3 .   /   T E K U I   P L A N   z a   2 0 2 3 . ) < / M e a s u r e N a m e > < D i s p l a y N a m e > I n d e k s   ( I Z V R `E N J E   0 1 . 0 1 .   -   3 1 . 1 2 . 2 0 2 3 .   /   T E K U I   P L A N   z a   2 0 2 3 . ) 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0 7 8 e 0 d 7 9 - a 3 d 6 - 4 d e 2 - 8 f f d - 1 3 0 8 d 8 5 e c 6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7 2 e c 9 3 8 f - f f 7 a - 4 d e 7 - 8 e d f - 0 c 2 3 2 e e 2 8 1 a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7 0 6 6 8 4 6 7 - b b 1 0 - 4 a b d - b f 9 6 - 6 1 d 0 1 2 7 a 2 9 8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8.xml>��< ? x m l   v e r s i o n = " 1 . 0 "   e n c o d i n g = " U T F - 1 6 " ? > < G e m i n i   x m l n s = " h t t p : / / g e m i n i / p i v o t c u s t o m i z a t i o n / T a b l e X M L _ B a z a _ 0 9 c e b b 4 2 - 1 5 f 8 - 4 5 c c - a 3 8 c - e 2 f b f 0 b f f 5 3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 3 6 1 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e d b 2 e 7 c 0 - 0 4 6 3 - 4 1 5 6 - 9 a 2 1 - f 0 5 2 c 6 5 e 9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4 5 2 7 f d d 4 - 3 5 7 a - 4 3 4 3 - b 4 c 7 - d a 8 2 5 b f 7 4 4 b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9 b a 0 a 8 f f - c 8 3 d - 4 8 e e - b a 0 0 - e a 9 0 4 8 3 3 0 f a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2 3 1 4 6 7 6 b - e 2 4 0 - 4 0 2 7 - 8 7 1 5 - b 1 8 3 9 2 1 3 9 8 c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0 8 d 8 b 7 d d - e f 9 b - 4 e 6 b - b 3 9 e - b c f 3 e 2 0 9 7 b 7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b 7 b 6 6 9 3 d - 7 0 e 1 - 4 c a 5 - 8 c 2 6 - 6 7 0 b d 9 e f 3 e 7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T a b l e X M L _ F I N I Z V K O N _ 9 d b 8 a 2 e 1 - d 6 2 0 - 4 c f a - b 5 6 1 - c 3 c 5 8 6 3 6 3 a 9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 2 5 3 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5 0 3 7 3 b 6 b - 1 5 c d - 4 8 9 a - 8 2 7 a - 3 2 8 7 7 9 6 1 2 0 f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0 c 4 c b b 5 c - 7 d 4 8 - 4 9 5 c - b 5 c c - b 3 7 8 3 0 5 9 e 0 3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4 8 3 9 c d c 4 - e 1 2 f - 4 3 6 3 - b c d 7 - 4 d 8 5 7 e 5 4 b 3 d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a b 5 b 4 4 5 0 - 9 4 e 8 - 4 4 3 8 - 8 a e b - 7 b e 8 a 6 5 3 0 b f 9 " > < C u s t o m C o n t e n t > < ! [ C D A T A [ < ? x m l   v e r s i o n = " 1 . 0 "   e n c o d i n g = " u t f - 1 6 " ? > < S e t t i n g s > < C a l c u l a t e d F i e l d s > < i t e m > < M e a s u r e N a m e > P l a n   2 0 2 2   E U R < / M e a s u r e N a m e > < D i s p l a y N a m e > P l a n   2 0 2 2   E U R < / D i s p l a y N a m e > < V i s i b l e > F a l s e < / V i s i b l e > < / i t e m > < i t e m > < M e a s u r e N a m e > P l a n   2 0 2 3   E U R < / M e a s u r e N a m e > < D i s p l a y N a m e > P l a n  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 K o n t n i P l a n D 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 K o n t n i P l a n D 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u n 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 C o l u m n s \ N a z i v   r a u n a 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 F I N I Z V K O N 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 F I N I Z V K O N 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u n 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 C o l u m n s \ N a z i v   r a u n a 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 P O   I Z V O R I M A 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 2 0 2 1 .   S T A R O 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                                    2 0 2 2 . 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                                                2 0 2 3 . 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 2 0 2 4 . 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 2 0 2 5 . 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 C o l u m n s \ R a z d j e l 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 C o l u m n s \ P O D P R O G R A M 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 C o l u m n s \ A K T I V N O S T 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 B a z a Z a U p i t 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 B a z a Z a U p i t 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  S I F R A 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 C o l u m n s \ F u n k c i j s k a     k l a s i f i k a c i j a 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 C o l u m n s \ F u n k c i j s k a     k l a s i f i k a c i j a 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 2 0 2 2 . 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 C o l u m n s \ I Z V R `E N J E   0 1 . 0 1 .   -   3 1 . 1 2 . 2 0 2 2 . 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 C o l u m n s \ I Z V O R N I   P L A N   I L I   R E B A L A N S   Z A   2 0 2 3 . 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 C o l u m n s \ T E K U I   P L A N   Z A  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 C o l u m n s \ I Z V R `E N J E   0 1 . 0 1 .   -   3 1 . 1 2 . 2 0 2 3 . 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 2 0 2 4 . 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 2 0 2 5 . 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 2 0 2 6 . 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 0 1 . 0 1 . - 3 0 . 0 6 . 2 0 2 2 . 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 C o l u m n s \ I Z V O R N I   /   T E K U I                                                       P l a n   z a  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 0 1 . 0 1 . - 3 0 . 0 6 . 2 0 2 3 . 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 C o l u m n s \ R A Z D J E L 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 C o l u m n s \ G L A V N I  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 C o l u m n s \ P O D P R O G R A M   `I F R A   I   N A Z I V 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  S I F R A 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6 0 5 3 3 a 6 f - 9 6 9 c - 4 1 1 9 - a 3 d 4 - 8 2 1 b 6 2 4 2 2 d 7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4 3 5 0 2 e f e - 2 5 b a - 4 4 2 f - 9 2 1 4 - 8 1 a d 4 b 1 7 2 8 3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9 c 9 d 4 6 2 6 - 3 2 5 6 - 4 a 8 b - b 7 3 f - b 9 1 e 3 8 6 d 6 0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c 5 6 a 4 3 8 4 - e d 9 d - 4 1 1 5 - 8 c 7 f - 3 0 5 e 6 6 c 1 f 9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e b 2 9 e d 0 c - 9 c a 8 - 4 1 9 6 - b c 2 4 - b 9 4 6 1 2 8 b 4 c c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4.xml>��< ? x m l   v e r s i o n = " 1 . 0 "   e n c o d i n g = " u t f - 1 6 " ? > < D a t a M a s h u p   s q m i d = " 9 f 4 8 6 9 0 7 - 3 4 c 1 - 4 8 9 5 - b 8 0 5 - f 0 8 2 8 5 c 1 e 2 5 e "   x m l n s = " h t t p : / / s c h e m a s . m i c r o s o f t . c o m / D a t a M a s h u p " > A A A A A J k K A A B Q S w M E F A A C A A g A j X h t W F B R 7 P 6 n A A A A + A A A A B I A H A B D b 2 5 m a W c v U G F j a 2 F n Z S 5 4 b W w g o h g A K K A U A A A A A A A A A A A A A A A A A A A A A A A A A A A A h Y + 9 D o I w G E V f h X S n f y p R 8 l E G F w d J j C b G l d Q K j V A M L Z Z 3 c / C R f A V J F H V z v C d n O P d x u 0 P a 1 1 V w V a 3 V j U k Q w x Q F y s j m q E 2 R o M 6 d w j l K B W x y e c 4 L F Q y y s X F v j w k q n b v E h H j v s Z / g p i 0 I p 5 S R Q 7 b e y V L V O f r I + r 8 c a m N d b q R C A v a v G M F x x P C M L T i e R g z I i C H T 5 q v w o R h T I D 8 Q l l 3 l u l a J s g 1 X W y D j B P J + I Z 5 Q S w M E F A A C A A g A j X h t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I 1 4 b V g x 9 2 V n m Q c A A M o k A A A T A B w A R m 9 y b X V s Y X M v U 2 V j d G l v b j E u b S C i G A A o o B Q A A A A A A A A A A A A A A A A A A A A A A A A A A A C t W d t u 2 z g Q f Q / Q f y C 0 Q G E D r t e S H K f Z b h d Q Y q d V L n Y q 2 y 3 g J C i Y m G l o y 5 J B y W 6 a w K / 7 t A v s / k H 7 I / u U / N e S k i 8 U R c p W 0 i B A H M 5 w e O Z w O D O k A 3 Q V Y t 8 D 7 f i v / m Z r K 7 i B B P X B H r y D P d g d 4 x C 8 B S 4 K X 2 w B + t P 2 J + Q K 0 Z H G 7 R V y y / s T Q p A X f v L J 8 N L 3 h 4 X i / V k T j t B b b T V b u 5 i d 7 f t e S N U u S r G R X 7 T 9 G + h 9 o Y t 0 v o 2 R R q 1 1 4 K W L y h 0 C v e D a J 6 N 9 3 5 2 M P C Y M C v G K p f t 7 z Y E P f 0 8 8 r Q R C K g A h u g 1 n J X C v n T r 2 + 1 b d B q c t Y P c + t h z 7 x E r r E H z j 9 z H Q l R I j I Z k V l 1 A d 5 F G P + i D G F K z Q x o L 5 c E H w i e G V A 9 O i z x Q J v 4 j V 7 0 d L e H 3 M t g G 6 8 + V W q 1 G N e K i Q h k S N O l a v f t g 4 p h 8 R v L o B + B p 0 q B / l d g h J G H z C 4 U 3 h L K b v g l M u g v A G e W A h A c g N E P A m r r s e m C 5 H p v S D r v r u 2 P p o b Q Y w V n 0 G P C M f P H 2 B r 0 l 3 y 2 m 9 c 6 y T z Y A a B j i w m 1 Z z 3 z 5 s H z 0 H s J k P M I t W L S f S y m v w 3 F 2 v 5 k N p R i h b 9 T l Q 0 L Y P n A 0 j Q L H 7 2 Z M U O 5 A 9 q f O U S b 3 n s L i d j 8 W q w G L T 6 t k f 8 7 L Y h H d 4 C k g k g T n J z D + 3 8 4 y 5 v c y 5 m z F c y 8 f w 9 i o t 5 w j R a M J z 4 m A n H 8 r a C m W O E E i i X E / p A X Z d u n z d / 8 o V H z b I R j L Q 7 d C S t y x t L G C 5 i s s V W a 7 m n R J / h A f I o 7 8 Q T E k Q Q n 1 N K 5 B E F 5 X Y u W F T W d e r K c n B x B t e 4 U E w h A A M X R j g a z y E d A A K P U C 2 r q 7 q F + x g P G E + + W B M 0 A i C v u 8 O k J R K G Q G l p E 8 J N 9 a g y X S M A 8 j 3 K c Z a x u X u R O 3 Y s u V I c r a o 8 + n R R H U V m z j F e L p 6 K B U W p y K p k D z X M l l 6 3 k x 6 H n T p L i b p L I l G h f V l e G V O c o S k q V t S v N y D J O A Q s Q b e 8 b 9 y 3 W o b u b T F Z 2 M F w a l 5 G i m I y e H 3 P + L U A K D X B 8 u U w o Y 1 q 1 b b r l Q q W i R K S O Y Z Q F e L D K X I V M / a r m X I d j K E 9 P y w 4 A 0 w w D R 0 2 Q e l a q f 7 8 I 8 t k R 5 F z s q W i C U y h z q R 5 L V S s i u R 9 H Z 3 d 7 U i l 0 i 8 A J G Q R R Y N S X C M v C / h j b x i J L e c h s V c e b 6 z U X W I h 5 b b W C w B 2 w t r 1 T I L W 0 X w 6 I r o k Q J b R l H 8 / w W d W i 3 y t 6 i R P 1 1 d W Q z + G s U k q 2 u U A I E e q P k K M w k 1 B 5 i m T U C P I I F X d F a g u i 8 J i 7 N k K c 7 k y Y p K K V d F 9 S K X H T a A o b g d q W F L A J X 1 T E h G T k i K G 1 G G C z J M R i Y m U 4 6 J z 5 D m + o K j 9 o B V n U S S S t f r N L G r M J d q R D S v 0 z G S O l w k n i D C X P s w Q Q Q j L v y a K K A + H P p Y L B G s q k t w 0 n W P f O / U h V 7 P q j c P b a Y 0 f + + Y s W a c l 1 E L z P A R 9 v r 0 W F + H r Q k 1 o Y K k K z A J w B X U 5 I E V M b k 5 M G M j Y L o c m Z E P m b E G G b 9 B 1 b U R K v q R e J v a J E z M D e K k q i U 9 2 t x Z c 4 2 z j d s x r T 1 0 m W R Q L S H F 8 u j z M k 2 I + C U h e c 9 G Q h / s E X 9 A i 2 1 0 T r W Z a l z 5 v q a r H 9 g U w B n 9 k i V i i M K o 8 O w m t 1 j W s 8 l I I Z a e h J / E h 5 G X D 7 Z 4 H k a M T R g x c j F i p B k x f h 4 j Z m 5 G j H y M m J s w Y u Z i J H 1 i y u b P Y 6 S a m x E z H y N V T Z L M U g / i + / 7 o E n v c 4 i m Y J f E 6 l r g s z U p z C 2 R h i n U Z e 9 / q y M U j T H N Y Q Q N 0 z o e J H 6 J 2 + I 1 l T 9 + j z e v c y O N 3 Z h T Y c 2 s q v H o G Y M G z k v T + m b 7 C P R k 4 Z 0 m J X m h e T X X n L P p Z k v Z D 8 g 5 I W m K V I K p q E C m 4 J a 4 4 C t 2 b O q K 3 1 R G d g s I i m X t 4 4 g J s w S b Q N e 6 6 L z C t m G J o q S + O l l / o 7 D m t Q 9 E 2 / z 2 S X D G Z a E 8 J w i N 6 M 5 1 C D 4 M g n I y v c J b P A j v i 2 5 d 8 R V N L P Y X J F a s C N P F d a m 1 L J P M m 2 p e 7 K X n 8 w U y B i l 6 m v 6 / M S r l S K x s V w y w v u n d v M r p E Z L V D T R v 8 C j q N o + 7 D n z Z Q / 7 B 0 B u 4 g U N p S r 2 3 I 9 K n b A z S M 3 s t i q 7 U y a H S d T T S 3 l Z o r j F W V D v X Z e f z e a B 4 2 5 j j B K 2 D q Z d 2 I W V L M W v B z e m w 1 Q c 9 S s z B n N N K z j 2 3 g N P Y s + r m 9 n P Q U W M Y G D k t 1 Z s U X W 9 j L i L T V F 9 C J i v W U 7 6 C T b a L s a + j c k S 7 5 M l q 4 O 2 b f T 6 U V l 3 9 3 z M N O 6 O G I b o 4 a G v M + W T K z p O Q A R 9 U u 8 j 4 o a P u / n X f p J T s 4 9 / B w O C H n L Q / V C Z 4 i u s N 1 8 v g f n N J D P G G L 0 I 0 k a I r v 8 G B y T g u V Y z 3 8 1 W 2 W o l i y H Y u F B g b W i d 2 0 2 x 3 H 2 r c P r X O 7 e d B y T i x q i a K P W Y g 8 v Y R T e E 7 P Q M U s V 3 Y A d z S X a v E h O V / 5 9 T k i q 9 5 1 P l P 1 A X r 8 E c J B + d Y N b m l x j F 4 m K X N k I j x e E U x Y C i K I T 6 f c 6 1 V E E P f i O U L s p U p b r c q / w F F s j z 8 w Y Y / f F G k d 8 u E h a / p E A D T d R p O S O 7 / q s Y S W y 4 t C J x j 7 A x w n b j a 5 n J z I D S 1 n c 2 M J E y t H u k P X Z 2 E k q z T J 8 i 1 x u c S C e o S i Q h m i U Y S X X i 3 Z 3 / e 4 3 0 d e 9 p c 6 a 2 t H C h w 7 X h I / k y d J 4 X S G 2 p x C 6 S t / m 0 6 W 0 Z P q E C X + l a R o l b v y 1 F 6 R N / / E N k L w U u A 5 G Z v R f z x F d b 8 P 4 6 g Y E + z C L / 7 D v 3 R d + a u i t B 2 Q 3 S w W z 4 l n K 9 H F S 0 r A y z P O 3 Y t E V l T g e P M / U E s B A i 0 A F A A C A A g A j X h t W F B R 7 P 6 n A A A A + A A A A B I A A A A A A A A A A A A A A A A A A A A A A E N v b m Z p Z y 9 Q Y W N r Y W d l L n h t b F B L A Q I t A B Q A A g A I A I 1 4 b V h T c j g s m w A A A O E A A A A T A A A A A A A A A A A A A A A A A P M A A A B b Q 2 9 u d G V u d F 9 U e X B l c 1 0 u e G 1 s U E s B A i 0 A F A A C A A g A j X h t W D H 3 Z W e Z B w A A y i Q A A B M A A A A A A A A A A A A A A A A A 2 w E A A E Z v c m 1 1 b G F z L 1 N l Y 3 R p b 2 4 x L m 1 Q S w U G A A A A A A M A A w D C A A A A w Q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0 k A A A A A A A C B S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m F 6 Y V p h V X B p d D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l B p d m 9 0 T 2 J q Z W N 0 T m F t Z S I g V m F s d W U 9 I n N T Q c W 9 R V R B S y F a Y W 9 r c m V 0 b m E g d G F i b G l j Y T M i I C 8 + P E V u d H J 5 I F R 5 c G U 9 I k Z p b G x l Z E N v b X B s Z X R l U m V z d W x 0 V G 9 X b 3 J r c 2 h l Z X Q i I F Z h b H V l P S J s M C I g L z 4 8 R W 5 0 c n k g V H l w Z T 0 i S X N Q c m l 2 Y X R l I i B W Y W x 1 Z T 0 i b D A i I C 8 + P E V u d H J 5 I F R 5 c G U 9 I l F 1 Z X J 5 S U Q i I F Z h b H V l P S J z O T R k O D Q y N 2 M t M T B j Z S 0 0 Z D h i L W E y Y z M t N T I 3 M G Q w N z A 3 Z G F h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R m l s b F R v R G F 0 Y U 1 v Z G V s R W 5 h Y m x l Z C I g V m F s d W U 9 I m w x I i A v P j x F b n R y e S B U e X B l P S J G a W x s T 2 J q Z W N 0 V H l w Z S I g V m F s d W U 9 I n N Q a X Z v d F R h Y m x l I i A v P j x F b n R y e S B U e X B l P S J G a W x s R X J y b 3 J D b 3 V u d C I g V m F s d W U 9 I m w w I i A v P j x F b n R y e S B U e X B l P S J G a W x s T G F z d F V w Z G F 0 Z W Q i I F Z h b H V l P S J k M j A y N C 0 w M y 0 x M 1 Q x N D o w M T o z N S 4 x N D c x N z k y W i I g L z 4 8 R W 5 0 c n k g V H l w Z T 0 i R m l s b E N v b H V t b l R 5 c G V z I i B W Y W x 1 Z T 0 i c 0 J n W U d C Z 1 l H Q m d V R k J R V U Z C U V V G Q l F V R k J n W U d C Z 1 l H Q m d Z R 0 J n P T 0 i I C 8 + P E V u d H J 5 I F R 5 c G U 9 I k Z p b G x D b 2 x 1 b W 5 O Y W 1 l c y I g V m F s d W U 9 I n N b J n F 1 b 3 Q 7 S V p W T 1 I g U 0 l G U k E g S S B O Q V p J V i A x J n F 1 b 3 Q 7 L C Z x d W 9 0 O 1 B S S U h P R E k g Q l J P S i B J I E 5 B W k l W I D E m c X V v d D s s J n F 1 b 3 Q 7 U F J J S E 9 E S S B C U k 9 K I E k g T k F a S V Y g M i Z x d W 9 0 O y w m c X V v d D t Q U k l I T 0 R J I E J S T 0 o g S S B O Q V p J V i A z J n F 1 b 3 Q 7 L C Z x d W 9 0 O 1 B S S U h P R E k g Q l J P S i B J I E 5 B W k l W I D Q m c X V v d D s s J n F 1 b 3 Q 7 R n V u a 2 N p a n N r Y S A g a 2 x h c 2 l m a W t h Y 2 l q Y S A x J n F 1 b 3 Q 7 L C Z x d W 9 0 O 0 Z 1 b m t j a W p z a 2 E g I G t s Y X N p Z m l r Y W N p a m E g M i Z x d W 9 0 O y w m c X V v d D t Q b G F u I H p h I D I w M j I u I E V V U i Z x d W 9 0 O y w m c X V v d D t J W l Z S x a B F T k p F I D A x L j A x L i A t I D M x L j E y L j I w M j I u I E V V U i Z x d W 9 0 O y w m c X V v d D t J W l Z P U k 5 J I F B M Q U 4 g S U x J I F J F Q k F M Q U 5 T I F p B I D I w M j M u I E V V U i Z x d W 9 0 O y w m c X V v d D t U R U t V x I Z J I F B M Q U 4 g W k E g M j A y M y 4 m c X V v d D s s J n F 1 b 3 Q 7 S V p W U s W g R U 5 K R S A w M S 4 w M S 4 g L S A z M S 4 x M i 4 y M D I z L i B F V V I m c X V v d D s s J n F 1 b 3 Q 7 U G x h b i B 6 Y S A y M D I 0 L i B F V V I m c X V v d D s s J n F 1 b 3 Q 7 U H J v a m V r Y 2 l q Y S B 6 Y S A y M D I 1 L i B F V V I m c X V v d D s s J n F 1 b 3 Q 7 U H J v a m V r Y 2 l q Y S B 6 Y S A y M D I 2 L i B F V V I m c X V v d D s s J n F 1 b 3 Q 7 S X p 2 c s W h Z W 5 q Z S A w M S 4 w M S 4 t M z A u M D Y u M j A y M i 4 m c X V v d D s s J n F 1 b 3 Q 7 S V p W T 1 J O S S A v I F R F S 1 X E h k k g I C A g I C A g I C A g I C A g I C A g I C A g I C A g I C A g I C B Q b G F u I H p h I D I w M j M u J n F 1 b 3 Q 7 L C Z x d W 9 0 O 0 l 6 d n L F o W V u a m U g M D E u M D E u L T M w L j A 2 L j I w M j M u J n F 1 b 3 Q 7 L C Z x d W 9 0 O 1 J B W k R K R U w m c X V v d D s s J n F 1 b 3 Q 7 R 0 x B V k E m c X V v d D s s J n F 1 b 3 Q 7 R 0 x B V k 5 J I F B S T 0 d S Q U 0 m c X V v d D s s J n F 1 b 3 Q 7 U F J P R 1 J B T S Z x d W 9 0 O y w m c X V v d D t Q T 0 R Q U k 9 H U k F N I M W g S U Z S Q S B J I E 5 B W k l W J n F 1 b 3 Q 7 L C Z x d W 9 0 O 0 l a V k 9 S I F N J R l J B I E k g T k F a S V Y g M i Z x d W 9 0 O y w m c X V v d D t L b 2 5 0 b y B C c m 9 q I G k g T m F 6 a X Y g M S Z x d W 9 0 O y w m c X V v d D t L b 2 5 0 b y B C c m 9 q I G k g T m F 6 a X Y g M i Z x d W 9 0 O y w m c X V v d D t L b 2 5 0 b y B C c m 9 q I G k g T m F 6 a X Y g M y Z x d W 9 0 O y w m c X V v d D t L b 2 5 0 b y B C c m 9 q I G k g T m F 6 a X Y g N C Z x d W 9 0 O 1 0 i I C 8 + P E V u d H J 5 I F R 5 c G U 9 I k Z p b G x F c n J v c k N v Z G U i I F Z h b H V l P S J z V W 5 r b m 9 3 b i I g L z 4 8 R W 5 0 c n k g V H l w Z T 0 i R m l s b E N v d W 5 0 I i B W Y W x 1 Z T 0 i b D k 0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Y X p h W m F V c G l 0 L 0 Z p b G x l Z C B E b 3 d u M S 5 7 S V p W T 1 I g M S w y f S Z x d W 9 0 O y w m c X V v d D t T Z W N 0 a W 9 u M S 9 C Y X p h W m F V c G l 0 L 0 Z p b G x l Z C B E b 3 d u M S 5 7 U H J p a G 9 k a S A x L D N 9 J n F 1 b 3 Q 7 L C Z x d W 9 0 O 1 N l Y 3 R p b 2 4 x L 0 J h e m F a Y V V w a X Q v R m l s b G V k I E R v d 2 4 x L n t Q c m l o b 2 R p I D I s N H 0 m c X V v d D s s J n F 1 b 3 Q 7 U 2 V j d G l v b j E v Q m F 6 Y V p h V X B p d C 9 G a W x s Z W Q g R G 9 3 b j E u e 1 B y a W h v Z G k g M y w 1 f S Z x d W 9 0 O y w m c X V v d D t T Z W N 0 a W 9 u M S 9 C Y X p h W m F V c G l 0 L 0 Z p b G x l Z C B E b 3 d u M S 5 7 U H J p a G 9 k a S A 0 L D Z 9 J n F 1 b 3 Q 7 L C Z x d W 9 0 O 1 N l Y 3 R p b 2 4 x L 0 J h e m F a Y V V w a X Q v R m l s b G V k I E R v d 2 4 x L n t G d W 5 r Y 2 l q c 2 t h I C B r b G F z a W Z p a 2 F j a W p h I D E s N 3 0 m c X V v d D s s J n F 1 b 3 Q 7 U 2 V j d G l v b j E v Q m F 6 Y V p h V X B p d C 9 G a W x s Z W Q g R G 9 3 b j E u e 0 Z 1 b m t j a W p z a 2 E g I G t s Y X N p Z m l r Y W N p a m E g M i w 4 f S Z x d W 9 0 O y w m c X V v d D t T Z W N 0 a W 9 u M S 9 C Y X p h W m F V c G l 0 L 1 B y b 2 1 p a m V u a m V u Y S B 2 c n N 0 Y S 5 7 U G x h b i B 6 Y S A y M D I y L i B F V V I s N 3 0 m c X V v d D s s J n F 1 b 3 Q 7 U 2 V j d G l v b j E v Q m F 6 Y V p h V X B p d C 9 Q c m 9 t a W p l b m p l b m E g d n J z d G E u e 0 l a V l L F o E V O S k U g M D E u M D E u I C 0 g M z E u M T I u M j A y M i 4 g R V V S L D h 9 J n F 1 b 3 Q 7 L C Z x d W 9 0 O 1 N l Y 3 R p b 2 4 x L 0 J h e m F a Y V V w a X Q v U H J v b W l q Z W 5 q Z W 5 h I H Z y c 3 R h L n t J W l Z P U k 5 J I F B M Q U 4 g S U x J I F J F Q k F M Q U 5 T I F p B I D I w M j M u I E V V U i w 5 f S Z x d W 9 0 O y w m c X V v d D t T Z W N 0 a W 9 u M S 9 C Y X p h W m F V c G l 0 L 1 B y b 2 1 p a m V u a m V u Y S B 2 c n N 0 Y S 5 7 V E V L V c S G S S B Q T E F O I F p B I D I w M j M u L D E w f S Z x d W 9 0 O y w m c X V v d D t T Z W N 0 a W 9 u M S 9 C Y X p h W m F V c G l 0 L 1 B y b 2 1 p a m V u a m V u Y S B 2 c n N 0 Y S 5 7 S V p W U s W g R U 5 K R S A w M S 4 w M S 4 g L S A z M S 4 x M i 4 y M D I z L i B F V V I s M T F 9 J n F 1 b 3 Q 7 L C Z x d W 9 0 O 1 N l Y 3 R p b 2 4 x L 0 J h e m F a Y V V w a X Q v U H J v b W l q Z W 5 q Z W 5 h I H Z y c 3 R h L n t Q b G F u I H p h I D I w M j Q u I E V V U i w x M n 0 m c X V v d D s s J n F 1 b 3 Q 7 U 2 V j d G l v b j E v Q m F 6 Y V p h V X B p d C 9 Q c m 9 t a W p l b m p l b m E g d n J z d G E u e 1 B y b 2 p l a 2 N p a m E g e m E g M j A y N S 4 g R V V S L D E z f S Z x d W 9 0 O y w m c X V v d D t T Z W N 0 a W 9 u M S 9 C Y X p h W m F V c G l 0 L 1 B y b 2 1 p a m V u a m V u Y S B 2 c n N 0 Y S 5 7 U H J v a m V r Y 2 l q Y S B 6 Y S A y M D I 2 L i B F V V I s M T R 9 J n F 1 b 3 Q 7 L C Z x d W 9 0 O 1 N l Y 3 R p b 2 4 x L 0 J h e m F a Y V V w a X Q v U H J v b W l q Z W 5 q Z W 5 h I H Z y c 3 R h L n t J e n Z y x a F l b m p l I D A x L j A x L i 0 z M C 4 w N i 4 y M D I y L i w x N X 0 m c X V v d D s s J n F 1 b 3 Q 7 U 2 V j d G l v b j E v Q m F 6 Y V p h V X B p d C 9 Q c m 9 t a W p l b m p l b m E g d n J z d G E u e 0 l a V k 9 S T k k g L y B U R U t V x I Z J I C A g I C A g I C A g I C A g I C A g I C A g I C A g I C A g I C A g U G x h b i B 6 Y S A y M D I z L i w x N n 0 m c X V v d D s s J n F 1 b 3 Q 7 U 2 V j d G l v b j E v Q m F 6 Y V p h V X B p d C 9 Q c m 9 t a W p l b m p l b m E g d n J z d G E u e 0 l 6 d n L F o W V u a m U g M D E u M D E u L T M w L j A 2 L j I w M j M u L D E 3 f S Z x d W 9 0 O y w m c X V v d D t T Z W N 0 a W 9 u M S 9 C Y X p h W m F V c G l 0 L 0 Z p b G x l Z C B E b 3 d u M S 5 7 U k F a R E p F T C w y M H 0 m c X V v d D s s J n F 1 b 3 Q 7 U 2 V j d G l v b j E v Q m F 6 Y V p h V X B p d C 9 G a W x s Z W Q g R G 9 3 b j E u e 0 d M Q V Z B L D I x f S Z x d W 9 0 O y w m c X V v d D t T Z W N 0 a W 9 u M S 9 C Y X p h W m F V c G l 0 L 0 Z p b G x l Z C B E b 3 d u M S 5 7 R 0 x B V k 5 J I F B S T 0 d S Q U 0 s M j J 9 J n F 1 b 3 Q 7 L C Z x d W 9 0 O 1 N l Y 3 R p b 2 4 x L 0 J h e m F a Y V V w a X Q v R m l s b G V k I E R v d 2 4 x L n t Q U k 9 H U k F N L D I z f S Z x d W 9 0 O y w m c X V v d D t T Z W N 0 a W 9 u M S 9 C Y X p h W m F V c G l 0 L 0 1 l c m d l Z C B D b 2 x 1 b W 5 z M S 5 7 U E 9 E U F J P R 1 J B T S D F o E l G U k E g S S B O Q V p J V i w y N H 0 m c X V v d D s s J n F 1 b 3 Q 7 U 2 V j d G l v b j E v Q m F 6 Y V p h V X B p d C 9 N Z X J n Z W Q g Q 2 9 s d W 1 u c y 5 7 S V p W T 1 I g x a B J R l J B I E k g T k F a S V Y s M j Z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0 J h e m F a Y V V w a X Q v R m l s b G V k I E R v d 2 4 x L n t J W l Z P U i A x L D J 9 J n F 1 b 3 Q 7 L C Z x d W 9 0 O 1 N l Y 3 R p b 2 4 x L 0 J h e m F a Y V V w a X Q v R m l s b G V k I E R v d 2 4 x L n t Q c m l o b 2 R p I D E s M 3 0 m c X V v d D s s J n F 1 b 3 Q 7 U 2 V j d G l v b j E v Q m F 6 Y V p h V X B p d C 9 G a W x s Z W Q g R G 9 3 b j E u e 1 B y a W h v Z G k g M i w 0 f S Z x d W 9 0 O y w m c X V v d D t T Z W N 0 a W 9 u M S 9 C Y X p h W m F V c G l 0 L 0 Z p b G x l Z C B E b 3 d u M S 5 7 U H J p a G 9 k a S A z L D V 9 J n F 1 b 3 Q 7 L C Z x d W 9 0 O 1 N l Y 3 R p b 2 4 x L 0 J h e m F a Y V V w a X Q v R m l s b G V k I E R v d 2 4 x L n t Q c m l o b 2 R p I D Q s N n 0 m c X V v d D s s J n F 1 b 3 Q 7 U 2 V j d G l v b j E v Q m F 6 Y V p h V X B p d C 9 G a W x s Z W Q g R G 9 3 b j E u e 0 Z 1 b m t j a W p z a 2 E g I G t s Y X N p Z m l r Y W N p a m E g M S w 3 f S Z x d W 9 0 O y w m c X V v d D t T Z W N 0 a W 9 u M S 9 C Y X p h W m F V c G l 0 L 0 Z p b G x l Z C B E b 3 d u M S 5 7 R n V u a 2 N p a n N r Y S A g a 2 x h c 2 l m a W t h Y 2 l q Y S A y L D h 9 J n F 1 b 3 Q 7 L C Z x d W 9 0 O 1 N l Y 3 R p b 2 4 x L 0 J h e m F a Y V V w a X Q v U H J v b W l q Z W 5 q Z W 5 h I H Z y c 3 R h L n t Q b G F u I H p h I D I w M j I u I E V V U i w 3 f S Z x d W 9 0 O y w m c X V v d D t T Z W N 0 a W 9 u M S 9 C Y X p h W m F V c G l 0 L 1 B y b 2 1 p a m V u a m V u Y S B 2 c n N 0 Y S 5 7 S V p W U s W g R U 5 K R S A w M S 4 w M S 4 g L S A z M S 4 x M i 4 y M D I y L i B F V V I s O H 0 m c X V v d D s s J n F 1 b 3 Q 7 U 2 V j d G l v b j E v Q m F 6 Y V p h V X B p d C 9 Q c m 9 t a W p l b m p l b m E g d n J z d G E u e 0 l a V k 9 S T k k g U E x B T i B J T E k g U k V C Q U x B T l M g W k E g M j A y M y 4 g R V V S L D l 9 J n F 1 b 3 Q 7 L C Z x d W 9 0 O 1 N l Y 3 R p b 2 4 x L 0 J h e m F a Y V V w a X Q v U H J v b W l q Z W 5 q Z W 5 h I H Z y c 3 R h L n t U R U t V x I Z J I F B M Q U 4 g W k E g M j A y M y 4 s M T B 9 J n F 1 b 3 Q 7 L C Z x d W 9 0 O 1 N l Y 3 R p b 2 4 x L 0 J h e m F a Y V V w a X Q v U H J v b W l q Z W 5 q Z W 5 h I H Z y c 3 R h L n t J W l Z S x a B F T k p F I D A x L j A x L i A t I D M x L j E y L j I w M j M u I E V V U i w x M X 0 m c X V v d D s s J n F 1 b 3 Q 7 U 2 V j d G l v b j E v Q m F 6 Y V p h V X B p d C 9 Q c m 9 t a W p l b m p l b m E g d n J z d G E u e 1 B s Y W 4 g e m E g M j A y N C 4 g R V V S L D E y f S Z x d W 9 0 O y w m c X V v d D t T Z W N 0 a W 9 u M S 9 C Y X p h W m F V c G l 0 L 1 B y b 2 1 p a m V u a m V u Y S B 2 c n N 0 Y S 5 7 U H J v a m V r Y 2 l q Y S B 6 Y S A y M D I 1 L i B F V V I s M T N 9 J n F 1 b 3 Q 7 L C Z x d W 9 0 O 1 N l Y 3 R p b 2 4 x L 0 J h e m F a Y V V w a X Q v U H J v b W l q Z W 5 q Z W 5 h I H Z y c 3 R h L n t Q c m 9 q Z W t j a W p h I H p h I D I w M j Y u I E V V U i w x N H 0 m c X V v d D s s J n F 1 b 3 Q 7 U 2 V j d G l v b j E v Q m F 6 Y V p h V X B p d C 9 Q c m 9 t a W p l b m p l b m E g d n J z d G E u e 0 l 6 d n L F o W V u a m U g M D E u M D E u L T M w L j A 2 L j I w M j I u L D E 1 f S Z x d W 9 0 O y w m c X V v d D t T Z W N 0 a W 9 u M S 9 C Y X p h W m F V c G l 0 L 1 B y b 2 1 p a m V u a m V u Y S B 2 c n N 0 Y S 5 7 S V p W T 1 J O S S A v I F R F S 1 X E h k k g I C A g I C A g I C A g I C A g I C A g I C A g I C A g I C A g I C B Q b G F u I H p h I D I w M j M u L D E 2 f S Z x d W 9 0 O y w m c X V v d D t T Z W N 0 a W 9 u M S 9 C Y X p h W m F V c G l 0 L 1 B y b 2 1 p a m V u a m V u Y S B 2 c n N 0 Y S 5 7 S X p 2 c s W h Z W 5 q Z S A w M S 4 w M S 4 t M z A u M D Y u M j A y M y 4 s M T d 9 J n F 1 b 3 Q 7 L C Z x d W 9 0 O 1 N l Y 3 R p b 2 4 x L 0 J h e m F a Y V V w a X Q v R m l s b G V k I E R v d 2 4 x L n t S Q V p E S k V M L D I w f S Z x d W 9 0 O y w m c X V v d D t T Z W N 0 a W 9 u M S 9 C Y X p h W m F V c G l 0 L 0 Z p b G x l Z C B E b 3 d u M S 5 7 R 0 x B V k E s M j F 9 J n F 1 b 3 Q 7 L C Z x d W 9 0 O 1 N l Y 3 R p b 2 4 x L 0 J h e m F a Y V V w a X Q v R m l s b G V k I E R v d 2 4 x L n t H T E F W T k k g U F J P R 1 J B T S w y M n 0 m c X V v d D s s J n F 1 b 3 Q 7 U 2 V j d G l v b j E v Q m F 6 Y V p h V X B p d C 9 G a W x s Z W Q g R G 9 3 b j E u e 1 B S T 0 d S Q U 0 s M j N 9 J n F 1 b 3 Q 7 L C Z x d W 9 0 O 1 N l Y 3 R p b 2 4 x L 0 J h e m F a Y V V w a X Q v T W V y Z 2 V k I E N v b H V t b n M x L n t Q T 0 R Q U k 9 H U k F N I M W g S U Z S Q S B J I E 5 B W k l W L D I 0 f S Z x d W 9 0 O y w m c X V v d D t T Z W N 0 a W 9 u M S 9 C Y X p h W m F V c G l 0 L 0 1 l c m d l Z C B D b 2 x 1 b W 5 z L n t J W l Z P U i D F o E l G U k E g S S B O Q V p J V i w y N n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2 9 u U G x h b l p B R E 5 K S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3 V Q S V R L b 2 5 Q b G F u W k F E T k p J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M z Y T F m M z k 5 N S 0 w Z W Z j L T R j M m I t O D N m Z S 0 2 Z j B i Z D g x N 2 Y 0 N j M i I C 8 + P E V u d H J 5 I F R 5 c G U 9 I k Z p b G x M Y X N 0 V X B k Y X R l Z C I g V m F s d W U 9 I m Q y M D I 0 L T A z L T E z V D A 5 O j I y O j Q y L j I 3 M j E y N T h a I i A v P j x F b n R y e S B U e X B l P S J G a W x s Q 2 9 s d W 1 u V H l w Z X M i I F Z h b H V l P S J z Q X d Z R y I g L z 4 8 R W 5 0 c n k g V H l w Z T 0 i R m l s b E N v b H V t b k 5 h b W V z I i B W Y W x 1 Z T 0 i c 1 s m c X V v d D t S Y c S N d W 4 m c X V v d D s s J n F 1 b 3 Q 7 T m F 6 a X Y g c m H E j X V u Y S Z x d W 9 0 O y w m c X V v d D t L b 2 5 0 b y B C c m 9 q I G k g T m F 6 a X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2 5 Q b G F u W k F E T k p J L 0 F 1 d G 9 S Z W 1 v d m V k Q 2 9 s d W 1 u c z E u e 1 J h x I 1 1 b i w w f S Z x d W 9 0 O y w m c X V v d D t T Z W N 0 a W 9 u M S 9 L b 2 5 Q b G F u W k F E T k p J L 0 F 1 d G 9 S Z W 1 v d m V k Q 2 9 s d W 1 u c z E u e 0 5 h e m l 2 I H J h x I 1 1 b m E s M X 0 m c X V v d D s s J n F 1 b 3 Q 7 U 2 V j d G l v b j E v S 2 9 u U G x h b l p B R E 5 K S S 9 B d X R v U m V t b 3 Z l Z E N v b H V t b n M x L n t L b 2 5 0 b y B C c m 9 q I G k g T m F 6 a X Y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2 9 u U G x h b l p B R E 5 K S S 9 B d X R v U m V t b 3 Z l Z E N v b H V t b n M x L n t S Y c S N d W 4 s M H 0 m c X V v d D s s J n F 1 b 3 Q 7 U 2 V j d G l v b j E v S 2 9 u U G x h b l p B R E 5 K S S 9 B d X R v U m V t b 3 Z l Z E N v b H V t b n M x L n t O Y X p p d i B y Y c S N d W 5 h L D F 9 J n F 1 b 3 Q 7 L C Z x d W 9 0 O 1 N l Y 3 R p b 2 4 x L 0 t v b l B s Y W 5 a Q U R O S k k v Q X V 0 b 1 J l b W 9 2 Z W R D b 2 x 1 b W 5 z M S 5 7 S 2 9 u d G 8 g Q n J v a i B p I E 5 h e m l 2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2 5 0 b m l Q b G F u P C 9 J d G V t U G F 0 a D 4 8 L 0 l 0 Z W 1 M b 2 N h d G l v b j 4 8 U 3 R h Y m x l R W 5 0 c m l l c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N v d m V y e V R h c m d l d E N v b H V t b i I g V m F s d W U 9 I m w x I i A v P j x F b n R y e S B U e X B l P S J S Z W N v d m V y e V R h c m d l d F N o Z W V 0 I i B W Y W x 1 Z T 0 i c 0 t v b n R u a V B s Y W 4 i I C 8 + P E V u d H J 5 I F R 5 c G U 9 I l J l Y 2 9 2 Z X J 5 V G F y Z 2 V 0 U m 9 3 I i B W Y W x 1 Z T 0 i b D E i I C 8 + P E V u d H J 5 I F R 5 c G U 9 I k 5 h d m l n Y X R p b 2 5 T d G V w T m F t Z S I g V m F s d W U 9 I n N O Y X Z p Z 2 F j a W p h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F 1 Z X J 5 S U Q i I F Z h b H V l P S J z N 2 J h M T R m Z T c t Y m Q 2 Y y 0 0 N j l j L T g 2 M G M t Y j U 2 N 2 I x M j k 4 Z T M 0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Q t M D M t M T N U M D k 6 M j I 6 N D I u M z A 5 N T I 4 M 1 o i I C 8 + P E V u d H J 5 I F R 5 c G U 9 I k Z p b G x D b 2 x 1 b W 5 U e X B l c y I g V m F s d W U 9 I n N C Z 1 l B I i A v P j x F b n R y e S B U e X B l P S J G a W x s Q 2 9 s d W 1 u T m F t Z X M i I F Z h b H V l P S J z W y Z x d W 9 0 O 0 t v b n R v I E J y b 2 o m c X V v d D s s J n F 1 b 3 Q 7 S 2 9 u d G 8 g T m F 6 a X Y m c X V v d D s s J n F 1 b 3 Q 7 S 2 9 u d G 8 g Q n J v a i B p I E 5 h e m l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2 9 u d G 5 p U G x h b i 9 B d X R v U m V t b 3 Z l Z E N v b H V t b n M x L n t L b 2 5 0 b y B C c m 9 q L D B 9 J n F 1 b 3 Q 7 L C Z x d W 9 0 O 1 N l Y 3 R p b 2 4 x L 0 t v b n R u a V B s Y W 4 v Q X V 0 b 1 J l b W 9 2 Z W R D b 2 x 1 b W 5 z M S 5 7 S 2 9 u d G 8 g T m F 6 a X Y s M X 0 m c X V v d D s s J n F 1 b 3 Q 7 U 2 V j d G l v b j E v S 2 9 u d G 5 p U G x h b i 9 B d X R v U m V t b 3 Z l Z E N v b H V t b n M x L n t L b 2 5 0 b y B C c m 9 q I G k g T m F 6 a X Y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2 9 u d G 5 p U G x h b i 9 B d X R v U m V t b 3 Z l Z E N v b H V t b n M x L n t L b 2 5 0 b y B C c m 9 q L D B 9 J n F 1 b 3 Q 7 L C Z x d W 9 0 O 1 N l Y 3 R p b 2 4 x L 0 t v b n R u a V B s Y W 4 v Q X V 0 b 1 J l b W 9 2 Z W R D b 2 x 1 b W 5 z M S 5 7 S 2 9 u d G 8 g T m F 6 a X Y s M X 0 m c X V v d D s s J n F 1 b 3 Q 7 U 2 V j d G l v b j E v S 2 9 u d G 5 p U G x h b i 9 B d X R v U m V t b 3 Z l Z E N v b H V t b n M x L n t L b 2 5 0 b y B C c m 9 q I G k g T m F 6 a X Y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h e m F a Y V V w a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G a W x s Z W Q l M j B E b 3 d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Z p b G x l Z C U y M E R v d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l u c 2 V y d G V k J T I w V G V 4 d C U y M E x l b m d 0 a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b n N l c n R l Z C U y M E Z p c n N 0 J T I w Q 2 h h c m F j d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S W 5 z Z X J 0 Z W Q l M j B G a X J z d C U y M E N o Y X J h Y 3 R l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b n N l c n R l Z C U y M E Z p c n N 0 J T I w Q 2 h h c m F j d G V y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N o Y W 5 n Z W Q l M j B U e X B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l B s Y W 5 a Q U R O S k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V 4 c G F u Z G V k J T I w S 2 9 u U G x h b l p B R E 5 K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N Z X J n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u a V B s Y W 4 v S X p 2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0 b m l Q b G F u L 0 Z p b H R y a X J h b m k l M j B y Z W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5 p U G x h b i 9 Q c m 8 l Q z U l Q T F p c m V u b y U y M G p l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u a V B s Y W 4 v V W t s b 2 5 q Z W 5 p J T I w c 3 R 1 c G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5 p U G x h b i 9 Q c m 9 t a W p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u a V B s Y W 4 v U 3 B v a m V u a S U y M H N 0 d X B j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b n R u a V B s Y W 4 v U H J l a W 1 l b m 9 2 Y W 5 p J T I w c 3 R 1 c G N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d G 5 p U G x h b i 9 E b 2 R h b m 8 l M j B q Z S U y M H B y a W x h Z 2 8 l Q z Q l O T F l b m 8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2 9 u U G x h b l p B R E 5 K S S 9 Q c m 9 t a W p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H J v b W l q Z W 5 q Z W 5 h J T I w d n J z d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c 3 B 1 b m p l b m 8 l M j B w c m V t Y S U y M G R v b G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Q c m V p b W V u b 3 Z h b m k l M j B z d H V w Y 2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B y b 2 1 p a m V u a m V u Y S U y M H Z y c 3 R h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n r 5 p M u g o h P u 1 b 5 X i Z 9 U D U A A A A A A g A A A A A A A 2 Y A A M A A A A A Q A A A A 0 / E C o g V c b U A 9 m y n J Q G s 3 A w A A A A A E g A A A o A A A A B A A A A C / n Q x q R M z T Y Q T l w q t w e / a 5 U A A A A E q Z / M r G l e Z W o H 8 e X 0 e Y U u r N 6 9 C q n m K L t t g 6 v M T R 9 X c O 7 Z m l x j H y E 6 C P i s H X y F y B O o Z q 7 8 v c u P 6 S b m s Q v g T Q u X T s i L W u p 2 y C N F i W L v X h D U C Q F A A A A D Y i k E y L K Y P Y k 3 Y o Y Y H 0 P w g U k P m P < / D a t a M a s h u p > 
</file>

<file path=customXml/item65.xml>��< ? x m l   v e r s i o n = " 1 . 0 "   e n c o d i n g = " U T F - 1 6 " ? > < G e m i n i   x m l n s = " h t t p : / / g e m i n i / p i v o t c u s t o m i z a t i o n / c 2 a 2 6 b 4 c - 7 e b 2 - 4 3 8 b - 9 3 8 a - 5 6 d f 0 4 9 5 3 4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6.xml>��< ? x m l   v e r s i o n = " 1 . 0 "   e n c o d i n g = " U T F - 1 6 " ? > < G e m i n i   x m l n s = " h t t p : / / g e m i n i / p i v o t c u s t o m i z a t i o n / T a b l e X M L _ K o n t n i P l a n D _ a 7 7 e 2 b 0 e - b a 3 2 - 4 a 6 d - b 7 c e - f 3 a b 0 1 7 3 8 f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  / > < C o l u m n D i s p l a y I n d e x   /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7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B a z a Z a U p i t _ 0 9 4 d b d 0 b - e f a 6 - 4 3 1 2 - 9 9 f b - f b a 0 1 b 8 3 8 2 2 c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3 7 6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68.xml>��< ? x m l   v e r s i o n = " 1 . 0 "   e n c o d i n g = " U T F - 1 6 " ? > < G e m i n i   x m l n s = " h t t p : / / g e m i n i / p i v o t c u s t o m i z a t i o n / e 5 c 1 b 6 1 4 - d 4 7 3 - 4 3 d 7 - b 5 6 f - c f 3 2 2 0 b 1 e 4 8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 2 0 2 4 - 0 3 - 2 6 T 1 2 : 1 8 : 2 2 . 3 6 2 5 8 9 + 0 1 : 0 0 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7 2 6 3 4 4 2 e - 1 c 2 5 - 4 8 b f - a e b 6 - b 9 0 6 7 f 0 a 4 9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9 4 0 1 8 5 8 e - f c a 8 - 4 c f 8 - 9 a 7 1 - 9 9 3 8 7 8 c 2 4 2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1.xml>��< ? x m l   v e r s i o n = " 1 . 0 "   e n c o d i n g = " U T F - 1 6 " ? > < G e m i n i   x m l n s = " h t t p : / / g e m i n i / p i v o t c u s t o m i z a t i o n / b 6 3 3 c a b 9 - 4 f 3 6 - 4 5 1 e - b d 2 d - 6 7 b b 9 a 9 7 5 6 2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2.xml>��< ? x m l   v e r s i o n = " 1 . 0 "   e n c o d i n g = " U T F - 1 6 " ? > < G e m i n i   x m l n s = " h t t p : / / g e m i n i / p i v o t c u s t o m i z a t i o n / f a 2 a a 0 3 4 - 5 2 2 b - 4 c 2 d - a e c b - d d f 5 1 2 9 e c 3 c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3.xml>��< ? x m l   v e r s i o n = " 1 . 0 "   e n c o d i n g = " U T F - 1 6 " ? > < G e m i n i   x m l n s = " h t t p : / / g e m i n i / p i v o t c u s t o m i z a t i o n / c d c d 9 5 7 3 - 4 b a 9 - 4 f 9 2 - 8 a e 2 - 0 2 6 d 1 f 1 3 4 1 8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4.xml>��< ? x m l   v e r s i o n = " 1 . 0 "   e n c o d i n g = " U T F - 1 6 " ? > < G e m i n i   x m l n s = " h t t p : / / g e m i n i / p i v o t c u s t o m i z a t i o n / 7 2 f c 2 1 d 5 - 1 7 8 f - 4 c f b - b b a 5 - f 1 3 6 0 e 1 d a 6 b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5.xml>��< ? x m l   v e r s i o n = " 1 . 0 "   e n c o d i n g = " U T F - 1 6 " ? > < G e m i n i   x m l n s = " h t t p : / / g e m i n i / p i v o t c u s t o m i z a t i o n / f 7 d 2 1 7 e 5 - f 9 b 9 - 4 c 4 4 - 8 e b 6 - 0 9 6 1 c d c a f 7 7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6.xml>��< ? x m l   v e r s i o n = " 1 . 0 "   e n c o d i n g = " U T F - 1 6 " ? > < G e m i n i   x m l n s = " h t t p : / / g e m i n i / p i v o t c u s t o m i z a t i o n / 6 f e 8 4 1 0 8 - 9 0 0 0 - 4 2 b c - 8 2 3 b - 1 b 6 b 6 8 f 9 7 3 4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 2 4 3 < / H e i g h t > < / S a n d b o x E d i t o r . F o r m u l a B a r S t a t e > ] ] > < / C u s t o m C o n t e n t > < / G e m i n i > 
</file>

<file path=customXml/item78.xml>��< ? x m l   v e r s i o n = " 1 . 0 "   e n c o d i n g = " U T F - 1 6 " ? > < G e m i n i   x m l n s = " h t t p : / / g e m i n i / p i v o t c u s t o m i z a t i o n / 3 b 3 2 b a 2 f - 9 3 e c - 4 0 c d - 8 8 8 8 - 0 0 1 c 5 7 d 0 f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8 f a b 9 8 7 b - 3 3 c e - 4 f 2 3 - 8 7 5 e - c 4 f 7 8 7 6 7 0 5 2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2 5 b 9 3 d d 0 - b 5 b 9 - 4 7 2 c - a 8 7 6 - 1 a f 4 3 8 6 4 9 c a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1.xml>��< ? x m l   v e r s i o n = " 1 . 0 "   e n c o d i n g = " U T F - 1 6 " ? > < G e m i n i   x m l n s = " h t t p : / / g e m i n i / p i v o t c u s t o m i z a t i o n / 1 a 4 a 1 2 7 1 - a 8 a c - 4 6 5 8 - b f c d - c c 4 d 7 6 5 b 2 1 a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2.xml>��< ? x m l   v e r s i o n = " 1 . 0 "   e n c o d i n g = " U T F - 1 6 " ? > < G e m i n i   x m l n s = " h t t p : / / g e m i n i / p i v o t c u s t o m i z a t i o n / 0 e 4 f a f 3 4 - 6 7 d a - 4 c 3 a - b 2 4 0 - a 9 2 f f 1 a 3 c 9 c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 3 1 . 1 2 . 2 0 2 3 .   /   T E K U I   P L A N   z a   2 0 2 3 . ) < / M e a s u r e N a m e > < D i s p l a y N a m e > I n d e k s   ( I Z V R `E N J E   0 1 . 0 1 .   -   3 1 . 1 2 . 2 0 2 3 .   /   T E K U I   P L A N   z a   2 0 2 3 . ) 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3.xml>��< ? x m l   v e r s i o n = " 1 . 0 "   e n c o d i n g = " U T F - 1 6 " ? > < G e m i n i   x m l n s = " h t t p : / / g e m i n i / p i v o t c u s t o m i z a t i o n / c 0 c 0 4 4 c b - 9 e f 6 - 4 7 d 9 - 8 f 5 0 - d 0 5 8 1 b 8 a 4 5 f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4.xml>��< ? x m l   v e r s i o n = " 1 . 0 "   e n c o d i n g = " U T F - 1 6 " ? > < G e m i n i   x m l n s = " h t t p : / / g e m i n i / p i v o t c u s t o m i z a t i o n / 6 8 2 a 4 1 4 a - 2 d 5 e - 4 9 4 0 - 8 e 9 2 - a 4 5 9 c d 5 7 2 0 0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5.xml>��< ? x m l   v e r s i o n = " 1 . 0 "   e n c o d i n g = " U T F - 1 6 " ? > < G e m i n i   x m l n s = " h t t p : / / g e m i n i / p i v o t c u s t o m i z a t i o n / b 1 f a 5 2 e 1 - b a a 7 - 4 e 8 f - a d 3 9 - 0 7 c 6 5 4 9 f 6 4 5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6.xml>��< ? x m l   v e r s i o n = " 1 . 0 "   e n c o d i n g = " U T F - 1 6 " ? > < G e m i n i   x m l n s = " h t t p : / / g e m i n i / p i v o t c u s t o m i z a t i o n / e 3 8 2 8 5 2 d - 4 4 4 8 - 4 b 7 9 - a a 6 2 - e 2 5 3 4 6 8 a b 3 8 c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7.xml>��< ? x m l   v e r s i o n = " 1 . 0 "   e n c o d i n g = " U T F - 1 6 " ? > < G e m i n i   x m l n s = " h t t p : / / g e m i n i / p i v o t c u s t o m i z a t i o n / d 9 f 9 b 3 7 6 - 2 f 3 f - 4 3 d e - b 7 b 2 - 1 c b 6 b f 3 2 a e 0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8.xml>��< ? x m l   v e r s i o n = " 1 . 0 "   e n c o d i n g = " U T F - 1 6 " ? > < G e m i n i   x m l n s = " h t t p : / / g e m i n i / p i v o t c u s t o m i z a t i o n / C l i e n t W i n d o w X M L " > < C u s t o m C o n t e n t > < ! [ C D A T A [ B a z a Z a U p i t _ 0 9 4 d b d 0 b - e f a 6 - 4 3 1 2 - 9 9 f b - f b a 0 1 b 8 3 8 2 2 c ] ] > < / C u s t o m C o n t e n t > < / G e m i n i > 
</file>

<file path=customXml/item89.xml>��< ? x m l   v e r s i o n = " 1 . 0 "   e n c o d i n g = " U T F - 1 6 " ? > < G e m i n i   x m l n s = " h t t p : / / g e m i n i / p i v o t c u s t o m i z a t i o n / e f 0 b 7 7 c 3 - 2 f b d - 4 3 f 1 - 9 f f a - 6 8 1 5 f c a 1 5 4 0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5 5 e d d 0 0 a - d 6 6 6 - 4 d c 4 - b b 0 e - b b 7 f 8 d a c a c 3 b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0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91.xml>��< ? x m l   v e r s i o n = " 1 . 0 "   e n c o d i n g = " U T F - 1 6 " ? > < G e m i n i   x m l n s = " h t t p : / / g e m i n i / p i v o t c u s t o m i z a t i o n / c 2 a 1 b a a e - b a b 5 - 4 3 2 c - 8 c 2 d - 6 4 d b 3 4 d 2 2 0 b 6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2.xml>��< ? x m l   v e r s i o n = " 1 . 0 "   e n c o d i n g = " U T F - 1 6 " ? > < G e m i n i   x m l n s = " h t t p : / / g e m i n i / p i v o t c u s t o m i z a t i o n / a 1 a c 2 8 0 3 - 5 c 1 c - 4 7 b 4 - b e f 1 - 2 e 5 9 a a e 9 f d 4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3.xml>��< ? x m l   v e r s i o n = " 1 . 0 "   e n c o d i n g = " U T F - 1 6 " ? > < G e m i n i   x m l n s = " h t t p : / / g e m i n i / p i v o t c u s t o m i z a t i o n / d 1 2 9 4 2 4 6 - b a 0 6 - 4 4 6 9 - b 6 0 3 - b 2 b 8 6 1 c a 5 a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 I n d e k s   ( I Z V R `E N J E   0 1 . 0 1 .   -   3 1 . 1 2 . 2 0 2 3   /   T E K U I   P L A N   Z A   2 0 2 3 ) < / M e a s u r e N a m e > < D i s p l a y N a m e > I n d e k s   ( I Z V R `E N J E   0 1 . 0 1 .   -   3 1 . 1 2 . 2 0 2 3   /   T E K U I   P L A N   Z A   2 0 2 3 ) < / D i s p l a y N a m e > < V i s i b l e > F a l s e < / V i s i b l e > < / i t e m > < i t e m > < M e a s u r e N a m e > I n d e k s   ( I Z V R `E N J E   0 1 . 0 1 .   -   3 1 . 1 2 . 2 0 2 3   /   T E K U I   P L A N   Z A   2 0 2 3 )   ( 9 2 1 1   P r i j .   s r e s .   i z   P r e t h . ) < / M e a s u r e N a m e > < D i s p l a y N a m e > I n d e k s   ( I Z V R `E N J E   0 1 . 0 1 .   -   3 1 . 1 2 . 2 0 2 3   /   T E K U I   P L A N   Z A   2 0 2 3 )   ( 9 2 1 1   P r i j .   s r e s .   i z   P r e t h . ) < / D i s p l a y N a m e > < V i s i b l e > F a l s e < / V i s i b l e > < / i t e m > < i t e m > < M e a s u r e N a m e > I n d e k s   ( I Z V R `E N J E   0 1 . 0 1 .   -   3 1 . 1 2 . 2 0 2 3   /   T E K U I   P L A N   Z A   2 0 2 3 )   ( 9 2 1 2   P r i j .   s r e s .   u   S l j e d . ) < / M e a s u r e N a m e > < D i s p l a y N a m e > I n d e k s   ( I Z V R `E N J E   0 1 . 0 1 .   -   3 1 . 1 2 . 2 0 2 3   /   T E K U I   P L A N   Z A   2 0 2 3 )   ( 9 2 1 2   P r i j .   s r e s .   u   S l j e d . ) < / D i s p l a y N a m e > < V i s i b l e > F a l s e < / V i s i b l e > < / i t e m > < i t e m > < M e a s u r e N a m e > I n d e k s   ( I Z V R `E N J E   0 1 . 0 1 .   -   3 1 . 1 2 . 2 0 2 3   /   T E K U I   P L A N   Z A   2 0 2 3 )   F I L T E R < / M e a s u r e N a m e > < D i s p l a y N a m e > I n d e k s   ( I Z V R `E N J E   0 1 . 0 1 .   -   3 1 . 1 2 . 2 0 2 3   /   T E K U I   P L A N   Z A   2 0 2 3 )   F I L T E R < / D i s p l a y N a m e > < V i s i b l e > F a l s e < / V i s i b l e > < / i t e m > < i t e m > < M e a s u r e N a m e > I n d e k s   ( I Z V R `E N J E   0 1 . 0 1 .   -   3 1 . 1 2 . 2 0 2 3 .   /   I Z V R `E N J E   0 1 . 0 1 .   -   3 1 . 1 2 . 2 0 2 2 . ) < / M e a s u r e N a m e > < D i s p l a y N a m e > I n d e k s   ( I Z V R `E N J E   0 1 . 0 1 .   -   3 1 . 1 2 . 2 0 2 3 .   /   I Z V R `E N J E   0 1 . 0 1 .   -   3 1 . 1 2 . 2 0 2 2 . ) 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4.xml>��< ? x m l   v e r s i o n = " 1 . 0 "   e n c o d i n g = " U T F - 1 6 " ? > < G e m i n i   x m l n s = " h t t p : / / g e m i n i / p i v o t c u s t o m i z a t i o n / T a b l e O r d e r " > < C u s t o m C o n t e n t > < ! [ C D A T A [ B a z a Z a U p i t _ 0 9 4 d b d 0 b - e f a 6 - 4 3 1 2 - 9 9 f b - f b a 0 1 b 8 3 8 2 2 c ] ] > < / C u s t o m C o n t e n t > < / G e m i n i > 
</file>

<file path=customXml/item95.xml>��< ? x m l   v e r s i o n = " 1 . 0 "   e n c o d i n g = " U T F - 1 6 " ? > < G e m i n i   x m l n s = " h t t p : / / g e m i n i / p i v o t c u s t o m i z a t i o n / e f 0 4 c f d e - 6 e c 6 - 4 5 5 2 - b 9 6 b - 0 2 f a 3 8 0 8 4 4 d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6.xml>��< ? x m l   v e r s i o n = " 1 . 0 "   e n c o d i n g = " U T F - 1 6 " ? > < G e m i n i   x m l n s = " h t t p : / / g e m i n i / p i v o t c u s t o m i z a t i o n / 8 0 b b f e b c - e e d c - 4 1 6 e - 8 b 7 5 - 5 f 5 c 3 9 a 2 a c 6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 I Z V R `E N J E   0 1 . 0 1 .   -   3 1 . 1 2 . 2 0 2 2 < / M e a s u r e N a m e > < D i s p l a y N a m e > I Z V R `E N J E   0 1 . 0 1 .   -   3 1 . 1 2 . 2 0 2 2 < / D i s p l a y N a m e > < V i s i b l e > F a l s e < / V i s i b l e > < / i t e m > < i t e m > < M e a s u r e N a m e > I Z V R `E N J E   0 1 . 0 1 .   -   3 1 . 1 2 . 2 0 2 2   ( 9 2 1 1   P r i j .   s r e d .   i z   P r e t . ) < / M e a s u r e N a m e > < D i s p l a y N a m e > I Z V R `E N J E   0 1 . 0 1 .   -   3 1 . 1 2 . 2 0 2 2   ( 9 2 1 1   P r i j .   s r e d .   i z   P r e t . ) < / D i s p l a y N a m e > < V i s i b l e > F a l s e < / V i s i b l e > < / i t e m > < i t e m > < M e a s u r e N a m e > I Z V R `E N J E   0 1 . 0 1 .   -   3 1 . 1 2 . 2 0 2 2   ( 9 2 1 2   P r i j .   s r e d .   u   S l j e d . ) < / M e a s u r e N a m e > < D i s p l a y N a m e > I Z V R `E N J E   0 1 . 0 1 .   -   3 1 . 1 2 . 2 0 2 2   ( 9 2 1 2   P r i j .   s r e d .   u   S l j e d . ) < / D i s p l a y N a m e > < V i s i b l e > F a l s e < / V i s i b l e > < / i t e m > < i t e m > < M e a s u r e N a m e > I Z V R `E N J E   0 1 . 0 1 .   -   3 1 . 1 2 . 2 0 2 2   ( F I L T E R ) < / M e a s u r e N a m e > < D i s p l a y N a m e > I Z V R `E N J E   0 1 . 0 1 .   -   3 1 . 1 2 . 2 0 2 2   ( F I L T E R ) < / D i s p l a y N a m e > < V i s i b l e > F a l s e < / V i s i b l e > < / i t e m > < i t e m > < M e a s u r e N a m e > I Z V O R N I   P L A N   I L I   R E B A L A N S   Z A   2 0 2 3 < / M e a s u r e N a m e > < D i s p l a y N a m e > I Z V O R N I   P L A N   I L I   R E B A L A N S   Z A   2 0 2 3 < / D i s p l a y N a m e > < V i s i b l e > F a l s e < / V i s i b l e > < / i t e m > < i t e m > < M e a s u r e N a m e > I Z V O R N I   P L A N   I L I   R E B A L A N S   Z A   2 0 2 3   ( 9 2 1 1   P r i j .   s r e d .   i z   P r e t h . ) < / M e a s u r e N a m e > < D i s p l a y N a m e > I Z V O R N I   P L A N   I L I   R E B A L A N S   Z A   2 0 2 3   ( 9 2 1 1   P r i j .   s r e d .   i z   P r e t h . ) < / D i s p l a y N a m e > < V i s i b l e > F a l s e < / V i s i b l e > < / i t e m > < i t e m > < M e a s u r e N a m e > I Z V O R N I   P L A N   I L I   R E B A L A N S   Z A   2 0 2 3   ( 9 2 1 2   P r i j .   s r e d .   u   S l j e d . ) < / M e a s u r e N a m e > < D i s p l a y N a m e > I Z V O R N I   P L A N   I L I   R E B A L A N S   Z A   2 0 2 3   ( 9 2 1 2   P r i j .   s r e d .   u   S l j e d . ) < / D i s p l a y N a m e > < V i s i b l e > F a l s e < / V i s i b l e > < / i t e m > < i t e m > < M e a s u r e N a m e > I Z V O R N I   P L A N   I L I   R E B A L A N S   Z A   2 0 2 3   ( F I L T E R ) < / M e a s u r e N a m e > < D i s p l a y N a m e > I Z V O R N I   P L A N   I L I   R E B A L A N S   Z A   2 0 2 3   ( F I L T E R ) < / D i s p l a y N a m e > < V i s i b l e > F a l s e < / V i s i b l e > < / i t e m > < i t e m > < M e a s u r e N a m e > T E K U I   P L A N   Z A   2 0 2 3 < / M e a s u r e N a m e > < D i s p l a y N a m e > T E K U I   P L A N   Z A   2 0 2 3 < / D i s p l a y N a m e > < V i s i b l e > F a l s e < / V i s i b l e > < / i t e m > < i t e m > < M e a s u r e N a m e > T E K U I   P L A N   Z A   2 0 2 3   ( 9 2 1 1   P r i j .   s r e d .   i z   P r e t h . ) < / M e a s u r e N a m e > < D i s p l a y N a m e > T E K U I   P L A N   Z A   2 0 2 3   ( 9 2 1 1   P r i j .   s r e d .   i z   P r e t h . ) < / D i s p l a y N a m e > < V i s i b l e > F a l s e < / V i s i b l e > < / i t e m > < i t e m > < M e a s u r e N a m e > T E K U I   P L A N   Z A   2 0 2 3   ( 9 2 1 2   P r i j .   s r e d .   u   S l j e d . ) < / M e a s u r e N a m e > < D i s p l a y N a m e > T E K U I   P L A N   Z A   2 0 2 3   ( 9 2 1 2   P r i j .   s r e d .   u   S l j e d . ) < / D i s p l a y N a m e > < V i s i b l e > F a l s e < / V i s i b l e > < / i t e m > < i t e m > < M e a s u r e N a m e > T E K U I   P L A N   Z A   2 0 2 3   ( F I L T E R ) < / M e a s u r e N a m e > < D i s p l a y N a m e > T E K U I   P L A N   Z A   2 0 2 3   ( F I L T E R ) < / D i s p l a y N a m e > < V i s i b l e > F a l s e < / V i s i b l e > < / i t e m > < i t e m > < M e a s u r e N a m e > I Z V R `E N J E   0 1 . 0 1 .   -   3 1 . 1 2 . 2 0 2 3 < / M e a s u r e N a m e > < D i s p l a y N a m e > I Z V R `E N J E   0 1 . 0 1 .   -   3 1 . 1 2 . 2 0 2 3 < / D i s p l a y N a m e > < V i s i b l e > F a l s e < / V i s i b l e > < / i t e m > < i t e m > < M e a s u r e N a m e > I Z V R `E N J E   0 1 . 0 1 .   -   3 1 . 1 2 . 2 0 2 3   ( 9 2 1 1   P r i j .   s r e d .   i z   P r e t h . ) < / M e a s u r e N a m e > < D i s p l a y N a m e > I Z V R `E N J E   0 1 . 0 1 .   -   3 1 . 1 2 . 2 0 2 3   ( 9 2 1 1   P r i j .   s r e d .   i z   P r e t h . ) < / D i s p l a y N a m e > < V i s i b l e > F a l s e < / V i s i b l e > < / i t e m > < i t e m > < M e a s u r e N a m e > I Z V R `E N J E   0 1 . 0 1 .   -   3 1 . 1 2 . 2 0 2 3   ( 9 2 1 2   P r i j .   s r e d .   u   S l j e d . ) < / M e a s u r e N a m e > < D i s p l a y N a m e > I Z V R `E N J E   0 1 . 0 1 .   -   3 1 . 1 2 . 2 0 2 3   ( 9 2 1 2   P r i j .   s r e d .   u   S l j e d . ) < / D i s p l a y N a m e > < V i s i b l e > F a l s e < / V i s i b l e > < / i t e m > < i t e m > < M e a s u r e N a m e > I Z V R `E N J E   0 1 . 0 1 .   -   3 1 . 1 2 . 2 0 2 3   F I L T E R < / M e a s u r e N a m e > < D i s p l a y N a m e > I Z V R `E N J E   0 1 . 0 1 .   -   3 1 . 1 2 . 2 0 2 3   F I L T E R < / D i s p l a y N a m e > < V i s i b l e > F a l s e < / V i s i b l e > < / i t e m > < i t e m > < M e a s u r e N a m e > I n d e k s   ( T E K U I   P L A N   Z A   2 0 2 3   /   I Z V O R N I   P L A N   I L I   R E B A L A N S   Z A   2 0 2 3 ) < / M e a s u r e N a m e > < D i s p l a y N a m e > I n d e k s   ( T E K U I   P L A N   Z A   2 0 2 3   /   I Z V O R N I   P L A N   I L I   R E B A L A N S   Z A   2 0 2 3 ) < / D i s p l a y N a m e > < V i s i b l e > F a l s e < / V i s i b l e > < / i t e m > < i t e m > < M e a s u r e N a m e > I n d e k s   ( T E K U I   P L A N   Z A   2 0 2 3   /   I Z V O R N I   P L A N   I L I   R E B A L A N S   Z A   2 0 2 3 )   ( 9 2 1 1   P r i j .   s r e s .   i z   P r e t h . ) < / M e a s u r e N a m e > < D i s p l a y N a m e > I n d e k s   ( T E K U I   P L A N   Z A   2 0 2 3   /   I Z V O R N I   P L A N   I L I   R E B A L A N S   Z A   2 0 2 3 )   ( 9 2 1 1   P r i j .   s r e s .   i z   P r e t h . ) < / D i s p l a y N a m e > < V i s i b l e > F a l s e < / V i s i b l e > < / i t e m > < i t e m > < M e a s u r e N a m e > I n d e k s   ( T E K U I   P L A N   Z A   2 0 2 3   /   I Z V O R N I   P L A N   I L I   R E B A L A N S   Z A   2 0 2 3 )   ( 9 2 1 2   P r i j .   s r e s .   u   S l j e d . ) < / M e a s u r e N a m e > < D i s p l a y N a m e > I n d e k s   ( T E K U I   P L A N   Z A   2 0 2 3   /   I Z V O R N I   P L A N   I L I   R E B A L A N S   Z A   2 0 2 3 )   ( 9 2 1 2   P r i j .   s r e s .   u   S l j e d . ) < / D i s p l a y N a m e > < V i s i b l e > F a l s e < / V i s i b l e > < / i t e m > < i t e m > < M e a s u r e N a m e > I n d e k s   ( T E K U I   P L A N   Z A   2 0 2 3   /   I Z V O R N I   P L A N   I L I   R E B A L A N S   Z A   2 0 2 3 )   F I L T E R < / M e a s u r e N a m e > < D i s p l a y N a m e > I n d e k s   ( T E K U I   P L A N   Z A   2 0 2 3   /   I Z V O R N I   P L A N   I L I   R E B A L A N S   Z A   2 0 2 3 )   F I L T E R < / D i s p l a y N a m e > < V i s i b l e > F a l s e < / V i s i b l e > < / i t e m > < i t e m > < M e a s u r e N a m e > I n d e k s   ( I Z V R `E N J E   0 1 . 0 1 .   -   3 1 . 1 2 . 2 0 2 3   /   I Z V R `E N J E   0 1 . 0 1 .   -   3 1 . 1 2 . 2 0 2 2 )   ( 9 2 1 1   P r i j .   s r e d .   i z   P r e t h . ) < / M e a s u r e N a m e > < D i s p l a y N a m e > I n d e k s   ( I Z V R `E N J E   0 1 . 0 1 .   -   3 1 . 1 2 . 2 0 2 3   /   I Z V R `E N J E   0 1 . 0 1 .   -   3 1 . 1 2 . 2 0 2 2 )   ( 9 2 1 1   P r i j .   s r e d .   i z   P r e t h . ) < / D i s p l a y N a m e > < V i s i b l e > F a l s e < / V i s i b l e > < / i t e m > < i t e m > < M e a s u r e N a m e > I n d e k s   ( I Z V R `E N J E   0 1 . 0 1 .   -   3 1 . 1 2 . 2 0 2 3   /   I Z V R `E N J E   0 1 . 0 1 .   -   3 1 . 1 2 . 2 0 2 2 )   ( 9 2 1 2   P r i j .   s r e s .   u   S l j e d . ) < / M e a s u r e N a m e > < D i s p l a y N a m e > I n d e k s   ( I Z V R `E N J E   0 1 . 0 1 .   -   3 1 . 1 2 . 2 0 2 3   /   I Z V R `E N J E   0 1 . 0 1 .   -   3 1 . 1 2 . 2 0 2 2 )   ( 9 2 1 2   P r i j .   s r e s .   u   S l j e d . ) < / D i s p l a y N a m e > < V i s i b l e > F a l s e < / V i s i b l e > < / i t e m > < i t e m > < M e a s u r e N a m e > I n d e k s   ( I Z V R `E N J E   0 1 . 0 1 .   -   3 1 . 1 2 . 2 0 2 3   /   I Z V R `E N J E   0 1 . 0 1 .   -   3 1 . 1 2 . 2 0 2 2 )   F I L T E R < / M e a s u r e N a m e > < D i s p l a y N a m e > I n d e k s   ( I Z V R `E N J E   0 1 . 0 1 .   -   3 1 . 1 2 . 2 0 2 3   /   I Z V R `E N J E   0 1 . 0 1 .   -   3 1 . 1 2 . 2 0 2 2 )   F I L T E R < / D i s p l a y N a m e > < V i s i b l e > F a l s e < / V i s i b l e > < / i t e m > < i t e m > < M e a s u r e N a m e > I n d e k s   ( I Z V R `E N J E   0 1 . 0 1 .   -   3 1 . 1 2 . 2 0 2 3 .   /   T E K U I   P L A N   z a   2 0 2 3 . ) < / M e a s u r e N a m e > < D i s p l a y N a m e > I n d e k s   ( I Z V R `E N J E   0 1 . 0 1 .   -   3 1 . 1 2 . 2 0 2 3 .   /   T E K U I   P L A N   z a   2 0 2 3 . ) 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8.xml>��< ? x m l   v e r s i o n = " 1 . 0 "   e n c o d i n g = " U T F - 1 6 " ? > < G e m i n i   x m l n s = " h t t p : / / g e m i n i / p i v o t c u s t o m i z a t i o n / T a b l e X M L _ B a z a Z a U p i t _ 0 9 4 d b d 0 b - e f a 6 - 4 3 1 2 - 9 9 f b - f b a 0 1 b 8 3 8 2 2 c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R A Z D J E L & l t ; / s t r i n g & g t ; & l t ; / k e y & g t ; & l t ; v a l u e & g t ; & l t ; i n t & g t ; 1 6 7 & l t ; / i n t & g t ; & l t ; / v a l u e & g t ; & l t ; / i t e m & g t ; & l t ; i t e m & g t ; & l t ; k e y & g t ; & l t ; s t r i n g & g t ; G L A V A & l t ; / s t r i n g & g t ; & l t ; / k e y & g t ; & l t ; v a l u e & g t ; & l t ; i n t & g t ; 2 0 9 & l t ; / i n t & g t ; & l t ; / v a l u e & g t ; & l t ; / i t e m & g t ; & l t ; i t e m & g t ; & l t ; k e y & g t ; & l t ; s t r i n g & g t ; G L A V N I   P R O G R A M & l t ; / s t r i n g & g t ; & l t ; / k e y & g t ; & l t ; v a l u e & g t ; & l t ; i n t & g t ; 2 6 5 & l t ; / i n t & g t ; & l t ; / v a l u e & g t ; & l t ; / i t e m & g t ; & l t ; i t e m & g t ; & l t ; k e y & g t ; & l t ; s t r i n g & g t ; P R O G R A M & l t ; / s t r i n g & g t ; & l t ; / k e y & g t ; & l t ; v a l u e & g t ; & l t ; i n t & g t ; 2 0 0 & l t ; / i n t & g t ; & l t ; / v a l u e & g t ; & l t ; / i t e m & g t ; & l t ; i t e m & g t ; & l t ; k e y & g t ; & l t ; s t r i n g & g t ; P O D P R O G R A M   `I F R A   I   N A Z I V & l t ; / s t r i n g & g t ; & l t ; / k e y & g t ; & l t ; v a l u e & g t ; & l t ; i n t & g t ; 2 7 2 & l t ; / i n t & g t ; & l t ; / v a l u e & g t ; & l t ; / i t e m & g t ; & l t ; i t e m & g t ; & l t ; k e y & g t ; & l t ; s t r i n g & g t ; I Z V O R   S I F R A   I   N A Z I V   1 & l t ; / s t r i n g & g t ; & l t ; / k e y & g t ; & l t ; v a l u e & g t ; & l t ; i n t & g t ; 2 1 8 & l t ; / i n t & g t ; & l t ; / v a l u e & g t ; & l t ; / i t e m & g t ; & l t ; i t e m & g t ; & l t ; k e y & g t ; & l t ; s t r i n g & g t ; I Z V O R   S I F R A   I   N A Z I V   2 & l t ; / s t r i n g & g t ; & l t ; / k e y & g t ; & l t ; v a l u e & g t ; & l t ; i n t & g t ; 2 1 8 & l t ; / i n t & g t ; & l t ; / v a l u e & g t ; & l t ; / i t e m & g t ; & l t ; i t e m & g t ; & l t ; k e y & g t ; & l t ; s t r i n g & g t ; K o n t o   B r o j   i   N a z i v   1 & l t ; / s t r i n g & g t ; & l t ; / k e y & g t ; & l t ; v a l u e & g t ; & l t ; i n t & g t ; 1 9 3 & l t ; / i n t & g t ; & l t ; / v a l u e & g t ; & l t ; / i t e m & g t ; & l t ; i t e m & g t ; & l t ; k e y & g t ; & l t ; s t r i n g & g t ; K o n t o 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 2 & l t ; / s t r i n g & g t ; & l t ; / k e y & g t ; & l t ; v a l u e & g t ; & l t ; i n t & g t ; 1 9 3 & l t ; / i n t & g t ; & l t ; / v a l u e & g t ; & l t ; / i t e m & g t ; & l t ; i t e m & g t ; & l t ; k e y & g t ; & l t ; s t r i n g & g t ; K o n t o 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 3 & l t ; / s t r i n g & g t ; & l t ; / k e y & g t ; & l t ; v a l u e & g t ; & l t ; i n t & g t ; 1 9 3 & l t ; / i n t & g t ; & l t ; / v a l u e & g t ; & l t ; / i t e m & g t ; & l t ; i t e m & g t ; & l t ; k e y & g t ; & l t ; s t r i n g & g t ; K o n t o 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 4 & l t ; / s t r i n g & g t ; & l t ; / k e y & g t ; & l t ; v a l u e & g t ; & l t ; i n t & g t ; 4 5 4 & l t ; / i n t & g t ; & l t ; / v a l u e & g t ; & l t ; / i t e m & g t ; & l t ; i t e m & g t ; & l t ; k e y & g t ; & l t ; s t r i n g & g t ; P R I H O D I   B R O J   I   N A Z I V   1 & l t ; / s t r i n g & g t ; & l t ; / k e y & g t ; & l t ; v a l u e & g t ; & l t ; i n t & g t ; 2 3 2 & l t ; / i n t & g t ; & l t ; / v a l u e & g t ; & l t ; / i t e m & g t ; & l t ; i t e m & g t ; & l t ; k e y & g t ; & l t ; s t r i n g & g t ; P R I H O D I   B R O J   I   N A Z I V   2 & l t ; / s t r i n g & g t ; & l t ; / k e y & g t ; & l t ; v a l u e & g t ; & l t ; i n t & g t ; 2 3 2 & l t ; / i n t & g t ; & l t ; / v a l u e & g t ; & l t ; / i t e m & g t ; & l t ; i t e m & g t ; & l t ; k e y & g t ; & l t ; s t r i n g & g t ; P l a n   z a   2 0 2 4 .   E U R & l t ; / s t r i n g & g t ; & l t ; / k e y & g t ; & l t ; v a l u e & g t ; & l t ; i n t & g t ; 4 3 6 & l t ; / i n t & g t ; & l t ; / v a l u e & g t ; & l t ; / i t e m & g t ; & l t ; i t e m & g t ; & l t ; k e y & g t ; & l t ; s t r i n g & g t ; I z v r ae n j e   0 1 . 0 1 . - 3 0 . 0 6 . 2 0 2 2 . & l t ; / s t r i n g & g t ; & l t ; / k e y & g t ; & l t ; v a l u e & g t ; & l t ; i n t & g t ; 6 1 4 & l t ; / i n t & g t ; & l t ; / v a l u e & g t ; & l t ; / i t e m & g t ; & l t ; i t e m & g t ; & l t ; k e y & g t ; & l t ; s t r i n g & g t ; T E K U I   P L A N   Z A   2 0 2 3 . & l t ; / s t r i n g & g t ; & l t ; / k e y & g t ; & l t ; v a l u e & g t ; & l t ; i n t & g t ; 6 2 3 & l t ; / i n t & g t ; & l t ; / v a l u e & g t ; & l t ; / i t e m & g t ; & l t ; i t e m & g t ; & l t ; k e y & g t ; & l t ; s t r i n g & g t ; P r o j e k c i j a   z a   2 0 2 5 .   E U R & l t ; / s t r i n g & g t ; & l t ; / k e y & g t ; & l t ; v a l u e & g t ; & l t ; i n t & g t ; 4 8 0 & l t ; / i n t & g t ; & l t ; / v a l u e & g t ; & l t ; / i t e m & g t ; & l t ; i t e m & g t ; & l t ; k e y & g t ; & l t ; s t r i n g & g t ; P l a n   z a   2 0 2 2 .   E U R & l t ; / s t r i n g & g t ; & l t ; / k e y & g t ; & l t ; v a l u e & g t ; & l t ; i n t & g t ; 3 9 5 & l t ; / i n t & g t ; & l t ; / v a l u e & g t ; & l t ; / i t e m & g t ; & l t ; i t e m & g t ; & l t ; k e y & g t ; & l t ; s t r i n g & g t ; P r o j e k c i j a   z a   2 0 2 6 .   E U R & l t ; / s t r i n g & g t ; & l t ; / k e y & g t ; & l t ; v a l u e & g t ; & l t ; i n t & g t ; 4 3 6 & l t ; / i n t & g t ; & l t ; / v a l u e & g t ; & l t ; / i t e m & g t ; & l t ; i t e m & g t ; & l t ; k e y & g t ; & l t ; s t r i n g & g t ; I Z V O R N I   P L A N   I L I   R E B A L A N S   Z A   2 0 2 3 .   E U R & l t ; / s t r i n g & g t ; & l t ; / k e y & g t ; & l t ; v a l u e & g t ; & l t ; i n t & g t ; 8 0 5 & l t ; / i n t & g t ; & l t ; / v a l u e & g t ; & l t ; / i t e m & g t ; & l t ; i t e m & g t ; & l t ; k e y & g t ; & l t ; s t r i n g & g t ; I Z V R `E N J E   0 1 . 0 1 .   -   3 1 . 1 2 . 2 0 2 2 .   E U R & l t ; / s t r i n g & g t ; & l t ; / k e y & g t ; & l t ; v a l u e & g t ; & l t ; i n t & g t ; 6 4 6 & l t ; / i n t & g t ; & l t ; / v a l u e & g t ; & l t ; / i t e m & g t ; & l t ; i t e m & g t ; & l t ; k e y & g t ; & l t ; s t r i n g & g t ; I Z V O R N I   /   T E K U I                                                       P l a n   z a   2 0 2 3 . & l t ; / s t r i n g & g t ; & l t ; / k e y & g t ; & l t ; v a l u e & g t ; & l t ; i n t & g t ; 7 6 9 & l t ; / i n t & g t ; & l t ; / v a l u e & g t ; & l t ; / i t e m & g t ; & l t ; i t e m & g t ; & l t ; k e y & g t ; & l t ; s t r i n g & g t ; I z v r ae n j e   0 1 . 0 1 . - 3 0 . 0 6 . 2 0 2 3 . & l t ; / s t r i n g & g t ; & l t ; / k e y & g t ; & l t ; v a l u e & g t ; & l t ; i n t & g t ; 6 1 4 & l t ; / i n t & g t ; & l t ; / v a l u e & g t ; & l t ; / i t e m & g t ; & l t ; i t e m & g t ; & l t ; k e y & g t ; & l t ; s t r i n g & g t ; P R I H O D I   B R O J   I   N A Z I V   4 & l t ; / s t r i n g & g t ; & l t ; / k e y & g t ; & l t ; v a l u e & g t ; & l t ; i n t & g t ; 2 3 2 & l t ; / i n t & g t ; & l t ; / v a l u e & g t ; & l t ; / i t e m & g t ; & l t ; i t e m & g t ; & l t ; k e y & g t ; & l t ; s t r i n g & g t ; P R I H O D I   B R O J   I   N A Z I V   3 & l t ; / s t r i n g & g t ; & l t ; / k e y & g t ; & l t ; v a l u e & g t ; & l t ; i n t & g t ; 2 3 2 & l t ; / i n t & g t ; & l t ; / v a l u e & g t ; & l t ; / i t e m & g t ; & l t ; i t e m & g t ; & l t ; k e y & g t ; & l t ; s t r i n g & g t ; F u n k c i j s k a     k l a s i f i k a c i j a   1 & l t ; / s t r i n g & g t ; & l t ; / k e y & g t ; & l t ; v a l u e & g t ; & l t ; i n t & g t ; 2 3 4 & l t ; / i n t & g t ; & l t ; / v a l u e & g t ; & l t ; / i t e m & g t ; & l t ; i t e m & g t ; & l t ; k e y & g t ; & l t ; s t r i n g & g t ; F u n k c i j s k a     k l a s i f i k a c i j a   2 & l t ; / s t r i n g & g t ; & l t ; / k e y & g t ; & l t ; v a l u e & g t ; & l t ; i n t & g t ; 2 3 4 & l t ; / i n t & g t ; & l t ; / v a l u e & g t ; & l t ; / i t e m & g t ; & l t ; i t e m & g t ; & l t ; k e y & g t ; & l t ; s t r i n g & g t ; I Z V R `E N J E   0 1 . 0 1 .   -   3 1 . 1 2 . 2 0 2 3 .   E U R & l t ; / s t r i n g & g t ; & l t ; / k e y & g t ; & l t ; v a l u e & g t ; & l t ; i n t & g t ; 9 6 5 & l t ; / i n t & g t ; & l t ; / v a l u e & g t ; & l t ; / i t e m & g t ; & l t ; / C o l u m n W i d t h s & g t ; & l t ; C o l u m n D i s p l a y I n d e x & g t ; & l t ; i t e m & g t ; & l t ; k e y & g t ; & l t ; s t r i n g & g t ; R A Z D J E L & l t ; / s t r i n g & g t ; & l t ; / k e y & g t ; & l t ; v a l u e & g t ; & l t ; i n t & g t ; 0 & l t ; / i n t & g t ; & l t ; / v a l u e & g t ; & l t ; / i t e m & g t ; & l t ; i t e m & g t ; & l t ; k e y & g t ; & l t ; s t r i n g & g t ; G L A V A & l t ; / s t r i n g & g t ; & l t ; / k e y & g t ; & l t ; v a l u e & g t ; & l t ; i n t & g t ; 1 & l t ; / i n t & g t ; & l t ; / v a l u e & g t ; & l t ; / i t e m & g t ; & l t ; i t e m & g t ; & l t ; k e y & g t ; & l t ; s t r i n g & g t ; G L A V N I   P R O G R A M & l t ; / s t r i n g & g t ; & l t ; / k e y & g t ; & l t ; v a l u e & g t ; & l t ; i n t & g t ; 2 & l t ; / i n t & g t ; & l t ; / v a l u e & g t ; & l t ; / i t e m & g t ; & l t ; i t e m & g t ; & l t ; k e y & g t ; & l t ; s t r i n g & g t ; P R O G R A M & l t ; / s t r i n g & g t ; & l t ; / k e y & g t ; & l t ; v a l u e & g t ; & l t ; i n t & g t ; 3 & l t ; / i n t & g t ; & l t ; / v a l u e & g t ; & l t ; / i t e m & g t ; & l t ; i t e m & g t ; & l t ; k e y & g t ; & l t ; s t r i n g & g t ; P O D P R O G R A M   `I F R A   I   N A Z I V & l t ; / s t r i n g & g t ; & l t ; / k e y & g t ; & l t ; v a l u e & g t ; & l t ; i n t & g t ; 4 & l t ; / i n t & g t ; & l t ; / v a l u e & g t ; & l t ; / i t e m & g t ; & l t ; i t e m & g t ; & l t ; k e y & g t ; & l t ; s t r i n g & g t ; I Z V O R   S I F R A   I   N A Z I V   1 & l t ; / s t r i n g & g t ; & l t ; / k e y & g t ; & l t ; v a l u e & g t ; & l t ; i n t & g t ; 7 & l t ; / i n t & g t ; & l t ; / v a l u e & g t ; & l t ; / i t e m & g t ; & l t ; i t e m & g t ; & l t ; k e y & g t ; & l t ; s t r i n g & g t ; I Z V O R   S I F R A   I   N A Z I V   2 & l t ; / s t r i n g & g t ; & l t ; / k e y & g t ; & l t ; v a l u e & g t ; & l t ; i n t & g t ; 8 & l t ; / i n t & g t ; & l t ; / v a l u e & g t ; & l t ; / i t e m & g t ; & l t ; i t e m & g t ; & l t ; k e y & g t ; & l t ; s t r i n g & g t ; K o n t o   B r o j   i   N a z i v   1 & l t ; / s t r i n g & g t ; & l t ; / k e y & g t ; & l t ; v a l u e & g t ; & l t ; i n t & g t ; 9 & l t ; / i n t & g t ; & l t ; / v a l u e & g t ; & l t ; / i t e m & g t ; & l t ; i t e m & g t ; & l t ; k e y & g t ; & l t ; s t r i n g & g t ; K o n t o   B r o j   i   N a z i v   2 & l t ; / s t r i n g & g t ; & l t ; / k e y & g t ; & l t ; v a l u e & g t ; & l t ; i n t & g t ; 1 0 & l t ; / i n t & g t ; & l t ; / v a l u e & g t ; & l t ; / i t e m & g t ; & l t ; i t e m & g t ; & l t ; k e y & g t ; & l t ; s t r i n g & g t ; K o n t o   B r o j   i   N a z i v   3 & l t ; / s t r i n g & g t ; & l t ; / k e y & g t ; & l t ; v a l u e & g t ; & l t ; i n t & g t ; 1 1 & l t ; / i n t & g t ; & l t ; / v a l u e & g t ; & l t ; / i t e m & g t ; & l t ; i t e m & g t ; & l t ; k e y & g t ; & l t ; s t r i n g & g t ; K o n t o   B r o j   i   N a z i v   4 & l t ; / s t r i n g & g t ; & l t ; / k e y & g t ; & l t ; v a l u e & g t ; & l t ; i n t & g t ; 1 2 & l t ; / i n t & g t ; & l t ; / v a l u e & g t ; & l t ; / i t e m & g t ; & l t ; i t e m & g t ; & l t ; k e y & g t ; & l t ; s t r i n g & g t ; P R I H O D I   B R O J   I   N A Z I V   1 & l t ; / s t r i n g & g t ; & l t ; / k e y & g t ; & l t ; v a l u e & g t ; & l t ; i n t & g t ; 1 3 & l t ; / i n t & g t ; & l t ; / v a l u e & g t ; & l t ; / i t e m & g t ; & l t ; i t e m & g t ; & l t ; k e y & g t ; & l t ; s t r i n g & g t ; P R I H O D I   B R O J   I   N A Z I V   2 & l t ; / s t r i n g & g t ; & l t ; / k e y & g t ; & l t ; v a l u e & g t ; & l t ; i n t & g t ; 1 4 & l t ; / i n t & g t ; & l t ; / v a l u e & g t ; & l t ; / i t e m & g t ; & l t ; i t e m & g t ; & l t ; k e y & g t ; & l t ; s t r i n g & g t ; P l a n   z a   2 0 2 4 .   E U R & l t ; / s t r i n g & g t ; & l t ; / k e y & g t ; & l t ; v a l u e & g t ; & l t ; i n t & g t ; 1 7 & l t ; / i n t & g t ; & l t ; / v a l u e & g t ; & l t ; / i t e m & g t ; & l t ; i t e m & g t ; & l t ; k e y & g t ; & l t ; s t r i n g & g t ; I z v r ae n j e   0 1 . 0 1 . - 3 0 . 0 6 . 2 0 2 2 . & l t ; / s t r i n g & g t ; & l t ; / k e y & g t ; & l t ; v a l u e & g t ; & l t ; i n t & g t ; 1 9 & l t ; / i n t & g t ; & l t ; / v a l u e & g t ; & l t ; / i t e m & g t ; & l t ; i t e m & g t ; & l t ; k e y & g t ; & l t ; s t r i n g & g t ; T E K U I   P L A N   Z A   2 0 2 3 . & l t ; / s t r i n g & g t ; & l t ; / k e y & g t ; & l t ; v a l u e & g t ; & l t ; i n t & g t ; 2 6 & l t ; / i n t & g t ; & l t ; / v a l u e & g t ; & l t ; / i t e m & g t ; & l t ; i t e m & g t ; & l t ; k e y & g t ; & l t ; s t r i n g & g t ; P r o j e k c i j a   z a   2 0 2 5 .   E U R & l t ; / s t r i n g & g t ; & l t ; / k e y & g t ; & l t ; v a l u e & g t ; & l t ; i n t & g t ; 1 5 & l t ; / i n t & g t ; & l t ; / v a l u e & g t ; & l t ; / i t e m & g t ; & l t ; i t e m & g t ; & l t ; k e y & g t ; & l t ; s t r i n g & g t ; P l a n   z a   2 0 2 2 .   E U R & l t ; / s t r i n g & g t ; & l t ; / k e y & g t ; & l t ; v a l u e & g t ; & l t ; i n t & g t ; 1 6 & l t ; / i n t & g t ; & l t ; / v a l u e & g t ; & l t ; / i t e m & g t ; & l t ; i t e m & g t ; & l t ; k e y & g t ; & l t ; s t r i n g & g t ; P r o j e k c i j a   z a   2 0 2 6 .   E U R & l t ; / s t r i n g & g t ; & l t ; / k e y & g t ; & l t ; v a l u e & g t ; & l t ; i n t & g t ; 1 8 & l t ; / i n t & g t ; & l t ; / v a l u e & g t ; & l t ; / i t e m & g t ; & l t ; i t e m & g t ; & l t ; k e y & g t ; & l t ; s t r i n g & g t ; I Z V O R N I   P L A N   I L I   R E B A L A N S   Z A   2 0 2 3 .   E U R & l t ; / s t r i n g & g t ; & l t ; / k e y & g t ; & l t ; v a l u e & g t ; & l t ; i n t & g t ; 2 5 & l t ; / i n t & g t ; & l t ; / v a l u e & g t ; & l t ; / i t e m & g t ; & l t ; i t e m & g t ; & l t ; k e y & g t ; & l t ; s t r i n g & g t ; I Z V R `E N J E   0 1 . 0 1 .   -   3 1 . 1 2 . 2 0 2 2 .   E U R & l t ; / s t r i n g & g t ; & l t ; / k e y & g t ; & l t ; v a l u e & g t ; & l t ; i n t & g t ; 2 4 & l t ; / i n t & g t ; & l t ; / v a l u e & g t ; & l t ; / i t e m & g t ; & l t ; i t e m & g t ; & l t ; k e y & g t ; & l t ; s t r i n g & g t ; I Z V O R N I   /   T E K U I                                                       P l a n   z a   2 0 2 3 . & l t ; / s t r i n g & g t ; & l t ; / k e y & g t ; & l t ; v a l u e & g t ; & l t ; i n t & g t ; 2 0 & l t ; / i n t & g t ; & l t ; / v a l u e & g t ; & l t ; / i t e m & g t ; & l t ; i t e m & g t ; & l t ; k e y & g t ; & l t ; s t r i n g & g t ; I z v r ae n j e   0 1 . 0 1 . - 3 0 . 0 6 . 2 0 2 3 . & l t ; / s t r i n g & g t ; & l t ; / k e y & g t ; & l t ; v a l u e & g t ; & l t ; i n t & g t ; 2 1 & l t ; / i n t & g t ; & l t ; / v a l u e & g t ; & l t ; / i t e m & g t ; & l t ; i t e m & g t ; & l t ; k e y & g t ; & l t ; s t r i n g & g t ; P R I H O D I   B R O J   I   N A Z I V   4 & l t ; / s t r i n g & g t ; & l t ; / k e y & g t ; & l t ; v a l u e & g t ; & l t ; i n t & g t ; 2 3 & l t ; / i n t & g t ; & l t ; / v a l u e & g t ; & l t ; / i t e m & g t ; & l t ; i t e m & g t ; & l t ; k e y & g t ; & l t ; s t r i n g & g t ; P R I H O D I   B R O J   I   N A Z I V   3 & l t ; / s t r i n g & g t ; & l t ; / k e y & g t ; & l t ; v a l u e & g t ; & l t ; i n t & g t ; 2 2 & l t ; / i n t & g t ; & l t ; / v a l u e & g t ; & l t ; / i t e m & g t ; & l t ; i t e m & g t ; & l t ; k e y & g t ; & l t ; s t r i n g & g t ; F u n k c i j s k a     k l a s i f i k a c i j a   1 & l t ; / s t r i n g & g t ; & l t ; / k e y & g t ; & l t ; v a l u e & g t ; & l t ; i n t & g t ; 5 & l t ; / i n t & g t ; & l t ; / v a l u e & g t ; & l t ; / i t e m & g t ; & l t ; i t e m & g t ; & l t ; k e y & g t ; & l t ; s t r i n g & g t ; F u n k c i j s k a     k l a s i f i k a c i j a   2 & l t ; / s t r i n g & g t ; & l t ; / k e y & g t ; & l t ; v a l u e & g t ; & l t ; i n t & g t ; 6 & l t ; / i n t & g t ; & l t ; / v a l u e & g t ; & l t ; / i t e m & g t ; & l t ; i t e m & g t ; & l t ; k e y & g t ; & l t ; s t r i n g & g t ; I Z V R `E N J E   0 1 . 0 1 .   -   3 1 . 1 2 . 2 0 2 3 .   E U R & l t ; / s t r i n g & g t ; & l t ; / k e y & g t ; & l t ; v a l u e & g t ; & l t ; i n t & g t ; 2 7 & l t ; / i n t & g t ; & l t ; / v a l u e & g t ; & l t ; / i t e m & g t ; & l t ; / C o l u m n D i s p l a y I n d e x & g t ; & l t ; C o l u m n F r o z e n 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99.xml>��< ? x m l   v e r s i o n = " 1 . 0 "   e n c o d i n g = " U T F - 1 6 " ? > < G e m i n i   x m l n s = " h t t p : / / g e m i n i / p i v o t c u s t o m i z a t i o n / d 0 e f 2 a b e - 2 d f f - 4 e 6 5 - 9 2 4 c - a 0 a 1 e d 8 e 2 c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70607FA7-9337-4B14-9E69-B8E068D9B034}">
  <ds:schemaRefs/>
</ds:datastoreItem>
</file>

<file path=customXml/itemProps10.xml><?xml version="1.0" encoding="utf-8"?>
<ds:datastoreItem xmlns:ds="http://schemas.openxmlformats.org/officeDocument/2006/customXml" ds:itemID="{FB66B09F-0CC2-4D6B-907B-7FD8D2408521}">
  <ds:schemaRefs/>
</ds:datastoreItem>
</file>

<file path=customXml/itemProps100.xml><?xml version="1.0" encoding="utf-8"?>
<ds:datastoreItem xmlns:ds="http://schemas.openxmlformats.org/officeDocument/2006/customXml" ds:itemID="{618DA47A-F695-470F-9024-0690DA82AB68}">
  <ds:schemaRefs/>
</ds:datastoreItem>
</file>

<file path=customXml/itemProps11.xml><?xml version="1.0" encoding="utf-8"?>
<ds:datastoreItem xmlns:ds="http://schemas.openxmlformats.org/officeDocument/2006/customXml" ds:itemID="{B1E06184-ADA0-467D-9095-05B1D782A296}">
  <ds:schemaRefs/>
</ds:datastoreItem>
</file>

<file path=customXml/itemProps12.xml><?xml version="1.0" encoding="utf-8"?>
<ds:datastoreItem xmlns:ds="http://schemas.openxmlformats.org/officeDocument/2006/customXml" ds:itemID="{9A8F3772-F0FF-4D49-8E86-B926265CBAD9}">
  <ds:schemaRefs/>
</ds:datastoreItem>
</file>

<file path=customXml/itemProps13.xml><?xml version="1.0" encoding="utf-8"?>
<ds:datastoreItem xmlns:ds="http://schemas.openxmlformats.org/officeDocument/2006/customXml" ds:itemID="{856443ED-5F28-410D-BF7A-37A3AD22198D}">
  <ds:schemaRefs/>
</ds:datastoreItem>
</file>

<file path=customXml/itemProps14.xml><?xml version="1.0" encoding="utf-8"?>
<ds:datastoreItem xmlns:ds="http://schemas.openxmlformats.org/officeDocument/2006/customXml" ds:itemID="{77C233D3-A4D2-4C15-9069-8C9E7871E8E4}">
  <ds:schemaRefs/>
</ds:datastoreItem>
</file>

<file path=customXml/itemProps15.xml><?xml version="1.0" encoding="utf-8"?>
<ds:datastoreItem xmlns:ds="http://schemas.openxmlformats.org/officeDocument/2006/customXml" ds:itemID="{DB2A123C-1FC2-46B2-858F-DC5F8D2F934B}">
  <ds:schemaRefs/>
</ds:datastoreItem>
</file>

<file path=customXml/itemProps16.xml><?xml version="1.0" encoding="utf-8"?>
<ds:datastoreItem xmlns:ds="http://schemas.openxmlformats.org/officeDocument/2006/customXml" ds:itemID="{7387FF4C-1853-42C6-9106-4E364BAEEF46}">
  <ds:schemaRefs/>
</ds:datastoreItem>
</file>

<file path=customXml/itemProps17.xml><?xml version="1.0" encoding="utf-8"?>
<ds:datastoreItem xmlns:ds="http://schemas.openxmlformats.org/officeDocument/2006/customXml" ds:itemID="{498797DB-AA78-41C0-A7D9-15ADA014E040}">
  <ds:schemaRefs/>
</ds:datastoreItem>
</file>

<file path=customXml/itemProps18.xml><?xml version="1.0" encoding="utf-8"?>
<ds:datastoreItem xmlns:ds="http://schemas.openxmlformats.org/officeDocument/2006/customXml" ds:itemID="{B6BCD2AD-014F-4D16-9421-D14C6833C166}">
  <ds:schemaRefs/>
</ds:datastoreItem>
</file>

<file path=customXml/itemProps19.xml><?xml version="1.0" encoding="utf-8"?>
<ds:datastoreItem xmlns:ds="http://schemas.openxmlformats.org/officeDocument/2006/customXml" ds:itemID="{86F7953B-EFD8-4CDF-A57F-43C007DEA2FA}">
  <ds:schemaRefs/>
</ds:datastoreItem>
</file>

<file path=customXml/itemProps2.xml><?xml version="1.0" encoding="utf-8"?>
<ds:datastoreItem xmlns:ds="http://schemas.openxmlformats.org/officeDocument/2006/customXml" ds:itemID="{5C0739C8-EC79-4B54-A455-3FD2917CA6A8}">
  <ds:schemaRefs/>
</ds:datastoreItem>
</file>

<file path=customXml/itemProps20.xml><?xml version="1.0" encoding="utf-8"?>
<ds:datastoreItem xmlns:ds="http://schemas.openxmlformats.org/officeDocument/2006/customXml" ds:itemID="{BC65FCF4-28B9-48D2-9B24-CE615281C5F2}">
  <ds:schemaRefs/>
</ds:datastoreItem>
</file>

<file path=customXml/itemProps21.xml><?xml version="1.0" encoding="utf-8"?>
<ds:datastoreItem xmlns:ds="http://schemas.openxmlformats.org/officeDocument/2006/customXml" ds:itemID="{0B7B6C50-AE02-4DB1-A695-98B77126C4D0}">
  <ds:schemaRefs/>
</ds:datastoreItem>
</file>

<file path=customXml/itemProps22.xml><?xml version="1.0" encoding="utf-8"?>
<ds:datastoreItem xmlns:ds="http://schemas.openxmlformats.org/officeDocument/2006/customXml" ds:itemID="{0D2BA116-3DEC-46EF-A997-8DBBC0879D7E}">
  <ds:schemaRefs/>
</ds:datastoreItem>
</file>

<file path=customXml/itemProps23.xml><?xml version="1.0" encoding="utf-8"?>
<ds:datastoreItem xmlns:ds="http://schemas.openxmlformats.org/officeDocument/2006/customXml" ds:itemID="{3439B448-BDF7-4A86-B1C2-227A1E802679}">
  <ds:schemaRefs/>
</ds:datastoreItem>
</file>

<file path=customXml/itemProps24.xml><?xml version="1.0" encoding="utf-8"?>
<ds:datastoreItem xmlns:ds="http://schemas.openxmlformats.org/officeDocument/2006/customXml" ds:itemID="{DED11A3D-3A81-4F2F-BEEB-C1A2947FEEC2}">
  <ds:schemaRefs/>
</ds:datastoreItem>
</file>

<file path=customXml/itemProps25.xml><?xml version="1.0" encoding="utf-8"?>
<ds:datastoreItem xmlns:ds="http://schemas.openxmlformats.org/officeDocument/2006/customXml" ds:itemID="{2113623A-31B6-44D4-AB84-F475ACEC52CA}">
  <ds:schemaRefs/>
</ds:datastoreItem>
</file>

<file path=customXml/itemProps26.xml><?xml version="1.0" encoding="utf-8"?>
<ds:datastoreItem xmlns:ds="http://schemas.openxmlformats.org/officeDocument/2006/customXml" ds:itemID="{A06624C7-D52B-4769-96C2-5C3804CB1049}">
  <ds:schemaRefs/>
</ds:datastoreItem>
</file>

<file path=customXml/itemProps27.xml><?xml version="1.0" encoding="utf-8"?>
<ds:datastoreItem xmlns:ds="http://schemas.openxmlformats.org/officeDocument/2006/customXml" ds:itemID="{07EEAC4E-421A-4156-8790-2DA49B7261B9}">
  <ds:schemaRefs/>
</ds:datastoreItem>
</file>

<file path=customXml/itemProps28.xml><?xml version="1.0" encoding="utf-8"?>
<ds:datastoreItem xmlns:ds="http://schemas.openxmlformats.org/officeDocument/2006/customXml" ds:itemID="{E63BE0AE-2E01-40EE-BFAF-E1C35DA4A479}">
  <ds:schemaRefs/>
</ds:datastoreItem>
</file>

<file path=customXml/itemProps29.xml><?xml version="1.0" encoding="utf-8"?>
<ds:datastoreItem xmlns:ds="http://schemas.openxmlformats.org/officeDocument/2006/customXml" ds:itemID="{4AEB6D7D-E024-43CD-B28D-6A4DAF4BEE71}">
  <ds:schemaRefs/>
</ds:datastoreItem>
</file>

<file path=customXml/itemProps3.xml><?xml version="1.0" encoding="utf-8"?>
<ds:datastoreItem xmlns:ds="http://schemas.openxmlformats.org/officeDocument/2006/customXml" ds:itemID="{3248A5F6-4AD5-4319-B57C-CCFB389D9F31}">
  <ds:schemaRefs/>
</ds:datastoreItem>
</file>

<file path=customXml/itemProps30.xml><?xml version="1.0" encoding="utf-8"?>
<ds:datastoreItem xmlns:ds="http://schemas.openxmlformats.org/officeDocument/2006/customXml" ds:itemID="{F98DA07B-D8C8-4BB7-AB3B-25321B270EB1}">
  <ds:schemaRefs/>
</ds:datastoreItem>
</file>

<file path=customXml/itemProps31.xml><?xml version="1.0" encoding="utf-8"?>
<ds:datastoreItem xmlns:ds="http://schemas.openxmlformats.org/officeDocument/2006/customXml" ds:itemID="{3F83E0AA-EA43-405C-9D51-807E86CF8AA3}">
  <ds:schemaRefs/>
</ds:datastoreItem>
</file>

<file path=customXml/itemProps32.xml><?xml version="1.0" encoding="utf-8"?>
<ds:datastoreItem xmlns:ds="http://schemas.openxmlformats.org/officeDocument/2006/customXml" ds:itemID="{8064AB02-45C8-4240-B2E9-D3E805E0FFBA}">
  <ds:schemaRefs/>
</ds:datastoreItem>
</file>

<file path=customXml/itemProps33.xml><?xml version="1.0" encoding="utf-8"?>
<ds:datastoreItem xmlns:ds="http://schemas.openxmlformats.org/officeDocument/2006/customXml" ds:itemID="{1446EC42-1CF0-45E3-B0B0-421DA51C6131}">
  <ds:schemaRefs/>
</ds:datastoreItem>
</file>

<file path=customXml/itemProps34.xml><?xml version="1.0" encoding="utf-8"?>
<ds:datastoreItem xmlns:ds="http://schemas.openxmlformats.org/officeDocument/2006/customXml" ds:itemID="{C1C23AA1-86BE-4AFC-9EC0-05C3ECBE6C3B}">
  <ds:schemaRefs/>
</ds:datastoreItem>
</file>

<file path=customXml/itemProps35.xml><?xml version="1.0" encoding="utf-8"?>
<ds:datastoreItem xmlns:ds="http://schemas.openxmlformats.org/officeDocument/2006/customXml" ds:itemID="{24EE5608-7C68-4964-985C-8D814486BFEB}">
  <ds:schemaRefs/>
</ds:datastoreItem>
</file>

<file path=customXml/itemProps36.xml><?xml version="1.0" encoding="utf-8"?>
<ds:datastoreItem xmlns:ds="http://schemas.openxmlformats.org/officeDocument/2006/customXml" ds:itemID="{D9431CEC-DBF8-4BAB-8C83-E56C4DF122B0}">
  <ds:schemaRefs/>
</ds:datastoreItem>
</file>

<file path=customXml/itemProps37.xml><?xml version="1.0" encoding="utf-8"?>
<ds:datastoreItem xmlns:ds="http://schemas.openxmlformats.org/officeDocument/2006/customXml" ds:itemID="{E665DB0B-FC8E-4519-8689-9AE3C617C32A}">
  <ds:schemaRefs/>
</ds:datastoreItem>
</file>

<file path=customXml/itemProps38.xml><?xml version="1.0" encoding="utf-8"?>
<ds:datastoreItem xmlns:ds="http://schemas.openxmlformats.org/officeDocument/2006/customXml" ds:itemID="{59959AA2-1430-4A35-B0C3-FB7942644A17}">
  <ds:schemaRefs/>
</ds:datastoreItem>
</file>

<file path=customXml/itemProps39.xml><?xml version="1.0" encoding="utf-8"?>
<ds:datastoreItem xmlns:ds="http://schemas.openxmlformats.org/officeDocument/2006/customXml" ds:itemID="{10115476-C373-4002-B47A-AEBC363E8041}">
  <ds:schemaRefs/>
</ds:datastoreItem>
</file>

<file path=customXml/itemProps4.xml><?xml version="1.0" encoding="utf-8"?>
<ds:datastoreItem xmlns:ds="http://schemas.openxmlformats.org/officeDocument/2006/customXml" ds:itemID="{D27031D8-5C70-4C39-BFE4-092766ADE8EE}">
  <ds:schemaRefs/>
</ds:datastoreItem>
</file>

<file path=customXml/itemProps40.xml><?xml version="1.0" encoding="utf-8"?>
<ds:datastoreItem xmlns:ds="http://schemas.openxmlformats.org/officeDocument/2006/customXml" ds:itemID="{2D76D918-5444-465D-8B96-170E39F315BD}">
  <ds:schemaRefs/>
</ds:datastoreItem>
</file>

<file path=customXml/itemProps41.xml><?xml version="1.0" encoding="utf-8"?>
<ds:datastoreItem xmlns:ds="http://schemas.openxmlformats.org/officeDocument/2006/customXml" ds:itemID="{507C6CF1-3FA2-429E-A1FA-D04AF4661AFF}">
  <ds:schemaRefs/>
</ds:datastoreItem>
</file>

<file path=customXml/itemProps42.xml><?xml version="1.0" encoding="utf-8"?>
<ds:datastoreItem xmlns:ds="http://schemas.openxmlformats.org/officeDocument/2006/customXml" ds:itemID="{062D137F-62E6-48C8-9070-872D3A01CB17}">
  <ds:schemaRefs/>
</ds:datastoreItem>
</file>

<file path=customXml/itemProps43.xml><?xml version="1.0" encoding="utf-8"?>
<ds:datastoreItem xmlns:ds="http://schemas.openxmlformats.org/officeDocument/2006/customXml" ds:itemID="{B8D9C2C7-DAC0-42C8-A634-A7307FF91F01}">
  <ds:schemaRefs/>
</ds:datastoreItem>
</file>

<file path=customXml/itemProps44.xml><?xml version="1.0" encoding="utf-8"?>
<ds:datastoreItem xmlns:ds="http://schemas.openxmlformats.org/officeDocument/2006/customXml" ds:itemID="{AD0E0CEC-3920-4E64-9A12-A6EC10C1F847}">
  <ds:schemaRefs/>
</ds:datastoreItem>
</file>

<file path=customXml/itemProps45.xml><?xml version="1.0" encoding="utf-8"?>
<ds:datastoreItem xmlns:ds="http://schemas.openxmlformats.org/officeDocument/2006/customXml" ds:itemID="{D108362A-9251-4C87-90F1-3F03FCCE43AE}">
  <ds:schemaRefs/>
</ds:datastoreItem>
</file>

<file path=customXml/itemProps46.xml><?xml version="1.0" encoding="utf-8"?>
<ds:datastoreItem xmlns:ds="http://schemas.openxmlformats.org/officeDocument/2006/customXml" ds:itemID="{04D286F2-D706-4E1D-8A15-6E7142AA1E0A}">
  <ds:schemaRefs/>
</ds:datastoreItem>
</file>

<file path=customXml/itemProps47.xml><?xml version="1.0" encoding="utf-8"?>
<ds:datastoreItem xmlns:ds="http://schemas.openxmlformats.org/officeDocument/2006/customXml" ds:itemID="{9B6CEE83-17D5-4821-BA26-02BD96A36395}">
  <ds:schemaRefs/>
</ds:datastoreItem>
</file>

<file path=customXml/itemProps48.xml><?xml version="1.0" encoding="utf-8"?>
<ds:datastoreItem xmlns:ds="http://schemas.openxmlformats.org/officeDocument/2006/customXml" ds:itemID="{98570D62-464D-4E92-ABF5-E06096D65A94}">
  <ds:schemaRefs/>
</ds:datastoreItem>
</file>

<file path=customXml/itemProps49.xml><?xml version="1.0" encoding="utf-8"?>
<ds:datastoreItem xmlns:ds="http://schemas.openxmlformats.org/officeDocument/2006/customXml" ds:itemID="{203D88F8-8344-4ECA-8700-1E57C6B7CF72}">
  <ds:schemaRefs/>
</ds:datastoreItem>
</file>

<file path=customXml/itemProps5.xml><?xml version="1.0" encoding="utf-8"?>
<ds:datastoreItem xmlns:ds="http://schemas.openxmlformats.org/officeDocument/2006/customXml" ds:itemID="{0B72FDCD-E7F4-4A8E-8716-511CFE602835}">
  <ds:schemaRefs/>
</ds:datastoreItem>
</file>

<file path=customXml/itemProps50.xml><?xml version="1.0" encoding="utf-8"?>
<ds:datastoreItem xmlns:ds="http://schemas.openxmlformats.org/officeDocument/2006/customXml" ds:itemID="{2A4ECDF4-6FA7-45B8-9598-693DC024CBF7}">
  <ds:schemaRefs/>
</ds:datastoreItem>
</file>

<file path=customXml/itemProps51.xml><?xml version="1.0" encoding="utf-8"?>
<ds:datastoreItem xmlns:ds="http://schemas.openxmlformats.org/officeDocument/2006/customXml" ds:itemID="{8B31E970-DAB2-4FBA-9151-240F96A203DB}">
  <ds:schemaRefs/>
</ds:datastoreItem>
</file>

<file path=customXml/itemProps52.xml><?xml version="1.0" encoding="utf-8"?>
<ds:datastoreItem xmlns:ds="http://schemas.openxmlformats.org/officeDocument/2006/customXml" ds:itemID="{21E71236-191B-4B08-B75D-4DFA416F32A0}">
  <ds:schemaRefs/>
</ds:datastoreItem>
</file>

<file path=customXml/itemProps53.xml><?xml version="1.0" encoding="utf-8"?>
<ds:datastoreItem xmlns:ds="http://schemas.openxmlformats.org/officeDocument/2006/customXml" ds:itemID="{10CEF4D1-7B29-4AA1-A8C9-202DFE3D2197}">
  <ds:schemaRefs/>
</ds:datastoreItem>
</file>

<file path=customXml/itemProps54.xml><?xml version="1.0" encoding="utf-8"?>
<ds:datastoreItem xmlns:ds="http://schemas.openxmlformats.org/officeDocument/2006/customXml" ds:itemID="{2A4DAE70-F18D-4498-B564-D34F0BD50E74}">
  <ds:schemaRefs/>
</ds:datastoreItem>
</file>

<file path=customXml/itemProps55.xml><?xml version="1.0" encoding="utf-8"?>
<ds:datastoreItem xmlns:ds="http://schemas.openxmlformats.org/officeDocument/2006/customXml" ds:itemID="{FEEF4174-127E-4F2B-A471-D726F3954383}">
  <ds:schemaRefs/>
</ds:datastoreItem>
</file>

<file path=customXml/itemProps56.xml><?xml version="1.0" encoding="utf-8"?>
<ds:datastoreItem xmlns:ds="http://schemas.openxmlformats.org/officeDocument/2006/customXml" ds:itemID="{CE678AA8-A2A3-4D2F-A0C3-1591871A9265}">
  <ds:schemaRefs/>
</ds:datastoreItem>
</file>

<file path=customXml/itemProps57.xml><?xml version="1.0" encoding="utf-8"?>
<ds:datastoreItem xmlns:ds="http://schemas.openxmlformats.org/officeDocument/2006/customXml" ds:itemID="{6D9659EC-EE87-4B1C-9620-06F9164CA050}">
  <ds:schemaRefs/>
</ds:datastoreItem>
</file>

<file path=customXml/itemProps58.xml><?xml version="1.0" encoding="utf-8"?>
<ds:datastoreItem xmlns:ds="http://schemas.openxmlformats.org/officeDocument/2006/customXml" ds:itemID="{0697B8C9-0FDD-4877-BBCA-C13B822DFB29}">
  <ds:schemaRefs/>
</ds:datastoreItem>
</file>

<file path=customXml/itemProps59.xml><?xml version="1.0" encoding="utf-8"?>
<ds:datastoreItem xmlns:ds="http://schemas.openxmlformats.org/officeDocument/2006/customXml" ds:itemID="{2E6D8295-139B-48DC-B66A-63EB7B35EC52}">
  <ds:schemaRefs/>
</ds:datastoreItem>
</file>

<file path=customXml/itemProps6.xml><?xml version="1.0" encoding="utf-8"?>
<ds:datastoreItem xmlns:ds="http://schemas.openxmlformats.org/officeDocument/2006/customXml" ds:itemID="{3A7D1AE6-89EE-4E05-91B7-543E0C6C36E6}">
  <ds:schemaRefs/>
</ds:datastoreItem>
</file>

<file path=customXml/itemProps60.xml><?xml version="1.0" encoding="utf-8"?>
<ds:datastoreItem xmlns:ds="http://schemas.openxmlformats.org/officeDocument/2006/customXml" ds:itemID="{7DE0C6C9-982D-4543-AC19-BB8C2606C33C}">
  <ds:schemaRefs/>
</ds:datastoreItem>
</file>

<file path=customXml/itemProps61.xml><?xml version="1.0" encoding="utf-8"?>
<ds:datastoreItem xmlns:ds="http://schemas.openxmlformats.org/officeDocument/2006/customXml" ds:itemID="{71C1C258-5FC7-461A-B888-BA12A737FD69}">
  <ds:schemaRefs/>
</ds:datastoreItem>
</file>

<file path=customXml/itemProps62.xml><?xml version="1.0" encoding="utf-8"?>
<ds:datastoreItem xmlns:ds="http://schemas.openxmlformats.org/officeDocument/2006/customXml" ds:itemID="{065B8F5A-9411-493F-BF01-8A5C0152A3CF}">
  <ds:schemaRefs/>
</ds:datastoreItem>
</file>

<file path=customXml/itemProps63.xml><?xml version="1.0" encoding="utf-8"?>
<ds:datastoreItem xmlns:ds="http://schemas.openxmlformats.org/officeDocument/2006/customXml" ds:itemID="{89D1D4F4-304B-48C2-B61F-BE212F66A655}">
  <ds:schemaRefs/>
</ds:datastoreItem>
</file>

<file path=customXml/itemProps64.xml><?xml version="1.0" encoding="utf-8"?>
<ds:datastoreItem xmlns:ds="http://schemas.openxmlformats.org/officeDocument/2006/customXml" ds:itemID="{3B8A6904-333C-4266-BAF3-BD59FA1DE208}">
  <ds:schemaRefs>
    <ds:schemaRef ds:uri="http://schemas.microsoft.com/DataMashup"/>
  </ds:schemaRefs>
</ds:datastoreItem>
</file>

<file path=customXml/itemProps65.xml><?xml version="1.0" encoding="utf-8"?>
<ds:datastoreItem xmlns:ds="http://schemas.openxmlformats.org/officeDocument/2006/customXml" ds:itemID="{C8B0A3CB-C7CC-4FC6-B16D-3079C990612C}">
  <ds:schemaRefs/>
</ds:datastoreItem>
</file>

<file path=customXml/itemProps66.xml><?xml version="1.0" encoding="utf-8"?>
<ds:datastoreItem xmlns:ds="http://schemas.openxmlformats.org/officeDocument/2006/customXml" ds:itemID="{C77D6CE1-F47A-4AB8-96D9-FD7F9D9C34C5}">
  <ds:schemaRefs/>
</ds:datastoreItem>
</file>

<file path=customXml/itemProps67.xml><?xml version="1.0" encoding="utf-8"?>
<ds:datastoreItem xmlns:ds="http://schemas.openxmlformats.org/officeDocument/2006/customXml" ds:itemID="{87391030-97AF-44EA-82D2-F9E8861A9896}">
  <ds:schemaRefs/>
</ds:datastoreItem>
</file>

<file path=customXml/itemProps68.xml><?xml version="1.0" encoding="utf-8"?>
<ds:datastoreItem xmlns:ds="http://schemas.openxmlformats.org/officeDocument/2006/customXml" ds:itemID="{1BC95E89-8832-4B47-A59B-158C5D1ED5BD}">
  <ds:schemaRefs/>
</ds:datastoreItem>
</file>

<file path=customXml/itemProps69.xml><?xml version="1.0" encoding="utf-8"?>
<ds:datastoreItem xmlns:ds="http://schemas.openxmlformats.org/officeDocument/2006/customXml" ds:itemID="{C60D0392-B145-4F8A-8A9F-50CCBC637979}">
  <ds:schemaRefs/>
</ds:datastoreItem>
</file>

<file path=customXml/itemProps7.xml><?xml version="1.0" encoding="utf-8"?>
<ds:datastoreItem xmlns:ds="http://schemas.openxmlformats.org/officeDocument/2006/customXml" ds:itemID="{1A7AB2FD-8093-46AB-B2F4-ED0D0C1FFE01}">
  <ds:schemaRefs/>
</ds:datastoreItem>
</file>

<file path=customXml/itemProps70.xml><?xml version="1.0" encoding="utf-8"?>
<ds:datastoreItem xmlns:ds="http://schemas.openxmlformats.org/officeDocument/2006/customXml" ds:itemID="{EBD425E4-AED8-4359-9697-249056D98F4E}">
  <ds:schemaRefs/>
</ds:datastoreItem>
</file>

<file path=customXml/itemProps71.xml><?xml version="1.0" encoding="utf-8"?>
<ds:datastoreItem xmlns:ds="http://schemas.openxmlformats.org/officeDocument/2006/customXml" ds:itemID="{962F9524-65E3-47FD-BC22-E833CE57CB88}">
  <ds:schemaRefs/>
</ds:datastoreItem>
</file>

<file path=customXml/itemProps72.xml><?xml version="1.0" encoding="utf-8"?>
<ds:datastoreItem xmlns:ds="http://schemas.openxmlformats.org/officeDocument/2006/customXml" ds:itemID="{FEA54DD5-0A78-431B-A88C-938457C8DAEC}">
  <ds:schemaRefs/>
</ds:datastoreItem>
</file>

<file path=customXml/itemProps73.xml><?xml version="1.0" encoding="utf-8"?>
<ds:datastoreItem xmlns:ds="http://schemas.openxmlformats.org/officeDocument/2006/customXml" ds:itemID="{AB8A7158-5F6D-436F-B39F-61764B1AA988}">
  <ds:schemaRefs/>
</ds:datastoreItem>
</file>

<file path=customXml/itemProps74.xml><?xml version="1.0" encoding="utf-8"?>
<ds:datastoreItem xmlns:ds="http://schemas.openxmlformats.org/officeDocument/2006/customXml" ds:itemID="{6E2BEEE8-D3EF-4327-BEE9-F5254A302F16}">
  <ds:schemaRefs/>
</ds:datastoreItem>
</file>

<file path=customXml/itemProps75.xml><?xml version="1.0" encoding="utf-8"?>
<ds:datastoreItem xmlns:ds="http://schemas.openxmlformats.org/officeDocument/2006/customXml" ds:itemID="{5257E7B7-61E7-4F26-BE4E-2A4EF66C331F}">
  <ds:schemaRefs/>
</ds:datastoreItem>
</file>

<file path=customXml/itemProps76.xml><?xml version="1.0" encoding="utf-8"?>
<ds:datastoreItem xmlns:ds="http://schemas.openxmlformats.org/officeDocument/2006/customXml" ds:itemID="{33E56906-ADDE-4137-9A11-DFD627BB159C}">
  <ds:schemaRefs/>
</ds:datastoreItem>
</file>

<file path=customXml/itemProps77.xml><?xml version="1.0" encoding="utf-8"?>
<ds:datastoreItem xmlns:ds="http://schemas.openxmlformats.org/officeDocument/2006/customXml" ds:itemID="{D869095C-FABD-4A26-92A3-1C979823B5FA}">
  <ds:schemaRefs/>
</ds:datastoreItem>
</file>

<file path=customXml/itemProps78.xml><?xml version="1.0" encoding="utf-8"?>
<ds:datastoreItem xmlns:ds="http://schemas.openxmlformats.org/officeDocument/2006/customXml" ds:itemID="{E39E1F61-9303-4F4D-AEA8-F7BBA65BB19E}">
  <ds:schemaRefs/>
</ds:datastoreItem>
</file>

<file path=customXml/itemProps79.xml><?xml version="1.0" encoding="utf-8"?>
<ds:datastoreItem xmlns:ds="http://schemas.openxmlformats.org/officeDocument/2006/customXml" ds:itemID="{1F573017-447B-486B-862A-02F1D3E2A566}">
  <ds:schemaRefs/>
</ds:datastoreItem>
</file>

<file path=customXml/itemProps8.xml><?xml version="1.0" encoding="utf-8"?>
<ds:datastoreItem xmlns:ds="http://schemas.openxmlformats.org/officeDocument/2006/customXml" ds:itemID="{E0789BF2-DC58-4DE2-A655-F68A5687341F}">
  <ds:schemaRefs/>
</ds:datastoreItem>
</file>

<file path=customXml/itemProps80.xml><?xml version="1.0" encoding="utf-8"?>
<ds:datastoreItem xmlns:ds="http://schemas.openxmlformats.org/officeDocument/2006/customXml" ds:itemID="{0F98FB42-CE99-459D-8034-FE6B9DF83225}">
  <ds:schemaRefs/>
</ds:datastoreItem>
</file>

<file path=customXml/itemProps81.xml><?xml version="1.0" encoding="utf-8"?>
<ds:datastoreItem xmlns:ds="http://schemas.openxmlformats.org/officeDocument/2006/customXml" ds:itemID="{B1B4F8FD-8CFD-40DA-9A1F-DFFBA4008683}">
  <ds:schemaRefs/>
</ds:datastoreItem>
</file>

<file path=customXml/itemProps82.xml><?xml version="1.0" encoding="utf-8"?>
<ds:datastoreItem xmlns:ds="http://schemas.openxmlformats.org/officeDocument/2006/customXml" ds:itemID="{58D1A591-9109-4489-A521-5435B4E8E739}">
  <ds:schemaRefs/>
</ds:datastoreItem>
</file>

<file path=customXml/itemProps83.xml><?xml version="1.0" encoding="utf-8"?>
<ds:datastoreItem xmlns:ds="http://schemas.openxmlformats.org/officeDocument/2006/customXml" ds:itemID="{EE875AD5-6ACF-48F5-AB0B-9E780B30A035}">
  <ds:schemaRefs/>
</ds:datastoreItem>
</file>

<file path=customXml/itemProps84.xml><?xml version="1.0" encoding="utf-8"?>
<ds:datastoreItem xmlns:ds="http://schemas.openxmlformats.org/officeDocument/2006/customXml" ds:itemID="{D08BE4C5-0F38-4927-886F-F31BA63CF64A}">
  <ds:schemaRefs/>
</ds:datastoreItem>
</file>

<file path=customXml/itemProps85.xml><?xml version="1.0" encoding="utf-8"?>
<ds:datastoreItem xmlns:ds="http://schemas.openxmlformats.org/officeDocument/2006/customXml" ds:itemID="{F73272A2-E477-4569-B481-0AD0792A3BEF}">
  <ds:schemaRefs/>
</ds:datastoreItem>
</file>

<file path=customXml/itemProps86.xml><?xml version="1.0" encoding="utf-8"?>
<ds:datastoreItem xmlns:ds="http://schemas.openxmlformats.org/officeDocument/2006/customXml" ds:itemID="{21245A6F-D4AE-4E7F-831F-12A2E53FE944}">
  <ds:schemaRefs/>
</ds:datastoreItem>
</file>

<file path=customXml/itemProps87.xml><?xml version="1.0" encoding="utf-8"?>
<ds:datastoreItem xmlns:ds="http://schemas.openxmlformats.org/officeDocument/2006/customXml" ds:itemID="{D7E82463-93BD-4376-9FC2-11A02794AF05}">
  <ds:schemaRefs/>
</ds:datastoreItem>
</file>

<file path=customXml/itemProps88.xml><?xml version="1.0" encoding="utf-8"?>
<ds:datastoreItem xmlns:ds="http://schemas.openxmlformats.org/officeDocument/2006/customXml" ds:itemID="{1DF5B943-DD4E-4646-BC98-52DB5595A16B}">
  <ds:schemaRefs/>
</ds:datastoreItem>
</file>

<file path=customXml/itemProps89.xml><?xml version="1.0" encoding="utf-8"?>
<ds:datastoreItem xmlns:ds="http://schemas.openxmlformats.org/officeDocument/2006/customXml" ds:itemID="{EAEFAE20-9228-4E1D-9384-5BCB4DACB345}">
  <ds:schemaRefs/>
</ds:datastoreItem>
</file>

<file path=customXml/itemProps9.xml><?xml version="1.0" encoding="utf-8"?>
<ds:datastoreItem xmlns:ds="http://schemas.openxmlformats.org/officeDocument/2006/customXml" ds:itemID="{D88DBAE5-F9BE-43A9-A08E-C6E98715E3BE}">
  <ds:schemaRefs/>
</ds:datastoreItem>
</file>

<file path=customXml/itemProps90.xml><?xml version="1.0" encoding="utf-8"?>
<ds:datastoreItem xmlns:ds="http://schemas.openxmlformats.org/officeDocument/2006/customXml" ds:itemID="{AE162852-9793-49F3-82CC-85279E0F6698}">
  <ds:schemaRefs/>
</ds:datastoreItem>
</file>

<file path=customXml/itemProps91.xml><?xml version="1.0" encoding="utf-8"?>
<ds:datastoreItem xmlns:ds="http://schemas.openxmlformats.org/officeDocument/2006/customXml" ds:itemID="{7B7BC1BF-298A-4BFE-A49D-B700101F3239}">
  <ds:schemaRefs/>
</ds:datastoreItem>
</file>

<file path=customXml/itemProps92.xml><?xml version="1.0" encoding="utf-8"?>
<ds:datastoreItem xmlns:ds="http://schemas.openxmlformats.org/officeDocument/2006/customXml" ds:itemID="{A05715CD-921E-4891-B561-378CA957C48E}">
  <ds:schemaRefs/>
</ds:datastoreItem>
</file>

<file path=customXml/itemProps93.xml><?xml version="1.0" encoding="utf-8"?>
<ds:datastoreItem xmlns:ds="http://schemas.openxmlformats.org/officeDocument/2006/customXml" ds:itemID="{942544A8-9D32-4A7C-B2F9-BAC91A9D830B}">
  <ds:schemaRefs/>
</ds:datastoreItem>
</file>

<file path=customXml/itemProps94.xml><?xml version="1.0" encoding="utf-8"?>
<ds:datastoreItem xmlns:ds="http://schemas.openxmlformats.org/officeDocument/2006/customXml" ds:itemID="{00841F52-F290-41EB-900D-D316FDFAD367}">
  <ds:schemaRefs/>
</ds:datastoreItem>
</file>

<file path=customXml/itemProps95.xml><?xml version="1.0" encoding="utf-8"?>
<ds:datastoreItem xmlns:ds="http://schemas.openxmlformats.org/officeDocument/2006/customXml" ds:itemID="{B3166C41-9A66-441C-933E-14BF4C82A9D7}">
  <ds:schemaRefs/>
</ds:datastoreItem>
</file>

<file path=customXml/itemProps96.xml><?xml version="1.0" encoding="utf-8"?>
<ds:datastoreItem xmlns:ds="http://schemas.openxmlformats.org/officeDocument/2006/customXml" ds:itemID="{3B7D6746-B888-4ADC-9B93-4045F629C4D7}">
  <ds:schemaRefs/>
</ds:datastoreItem>
</file>

<file path=customXml/itemProps97.xml><?xml version="1.0" encoding="utf-8"?>
<ds:datastoreItem xmlns:ds="http://schemas.openxmlformats.org/officeDocument/2006/customXml" ds:itemID="{6ED07D9B-D8C7-48DD-91AC-C24F4C37C7BB}">
  <ds:schemaRefs/>
</ds:datastoreItem>
</file>

<file path=customXml/itemProps98.xml><?xml version="1.0" encoding="utf-8"?>
<ds:datastoreItem xmlns:ds="http://schemas.openxmlformats.org/officeDocument/2006/customXml" ds:itemID="{BA5DE191-0A7E-4805-87C5-AE05708A6F2E}">
  <ds:schemaRefs/>
</ds:datastoreItem>
</file>

<file path=customXml/itemProps99.xml><?xml version="1.0" encoding="utf-8"?>
<ds:datastoreItem xmlns:ds="http://schemas.openxmlformats.org/officeDocument/2006/customXml" ds:itemID="{8E4994BB-833B-46D8-9BD0-8CE114B53DE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3</vt:i4>
      </vt:variant>
    </vt:vector>
  </HeadingPairs>
  <TitlesOfParts>
    <vt:vector size="17" baseType="lpstr">
      <vt:lpstr>SAŽETAK</vt:lpstr>
      <vt:lpstr>1.2.1. Prihodi i Rashodi po EK</vt:lpstr>
      <vt:lpstr>1.2.2. Prihodi i Rashodi po Izv</vt:lpstr>
      <vt:lpstr>1.2.3. Rashodi prema funk. kl.</vt:lpstr>
      <vt:lpstr>1.3.1. Račun fin. prema EK</vt:lpstr>
      <vt:lpstr>1.3.2. Račun fin. prema Izv</vt:lpstr>
      <vt:lpstr>II. POSEBNI DIO</vt:lpstr>
      <vt:lpstr>II. POSEBNI DIO 2</vt:lpstr>
      <vt:lpstr>II. POSEBNI DIO-Izv.Fin.Zas</vt:lpstr>
      <vt:lpstr>II. POSEBNI DIO NovPrav eSavj.</vt:lpstr>
      <vt:lpstr>BAZAZAUPIT</vt:lpstr>
      <vt:lpstr>Potrošnja Prihodi i Rashodi</vt:lpstr>
      <vt:lpstr>STILOVI</vt:lpstr>
      <vt:lpstr>UpitZKontniPlan</vt:lpstr>
      <vt:lpstr>BAZAZAUPIT!Ispis_naslova</vt:lpstr>
      <vt:lpstr>'1.2.3. Rashodi prema funk. kl.'!Podrucje_ispisa</vt:lpstr>
      <vt:lpstr>BAZAZAUPIT!Podrucje_ispisa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Korazija</dc:creator>
  <cp:lastModifiedBy>Kristina Ivancic</cp:lastModifiedBy>
  <cp:lastPrinted>2024-03-26T10:15:50Z</cp:lastPrinted>
  <dcterms:created xsi:type="dcterms:W3CDTF">2016-11-30T09:04:07Z</dcterms:created>
  <dcterms:modified xsi:type="dcterms:W3CDTF">2024-04-03T07:09:41Z</dcterms:modified>
</cp:coreProperties>
</file>